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'zagl_str_01'!$A$25</definedName>
  </definedNames>
  <calcPr fullCalcOnLoad="1"/>
</workbook>
</file>

<file path=xl/sharedStrings.xml><?xml version="1.0" encoding="utf-8"?>
<sst xmlns="http://schemas.openxmlformats.org/spreadsheetml/2006/main" count="194" uniqueCount="156">
  <si>
    <t>КОНСОЛИДИРАН ФИНАНСОВ ОТЧЕТ НА „ТК-ХОЛД” АД</t>
  </si>
  <si>
    <t>СЪДЪРЖАНИЕ</t>
  </si>
  <si>
    <t>КОНСОЛИДИРАН  ОТЧЕТ ЗА ФИНАНСОВОТО СЪСТОЯНИЕ</t>
  </si>
  <si>
    <t xml:space="preserve">КОНСОЛИДИРАН  ОТЧЕТ ЗА ВСЕОБХВАТНИЯ ДОХОД </t>
  </si>
  <si>
    <t xml:space="preserve">            </t>
  </si>
  <si>
    <t>КОНСОЛИДИРАН ОТЧЕТ ЗА ПАРИЧЕН ПОТОК</t>
  </si>
  <si>
    <t>КОНСОЛИДИРАН ОТЧЕТ ЗА ПРОМЕНИТЕ В КАПИТАЛА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</si>
  <si>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</si>
  <si>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</si>
  <si>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</si>
  <si>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</si>
  <si>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</si>
  <si>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</si>
  <si>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</si>
  <si>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</si>
  <si>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</si>
  <si>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</si>
  <si>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</si>
  <si>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</si>
  <si>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</si>
  <si>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Други разходи за дейността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</si>
  <si>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</si>
  <si>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</si>
  <si>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</si>
  <si>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</si>
  <si>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</si>
  <si>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РАЗХОД ЗА ДАНЪЦИ</t>
  </si>
  <si>
    <t>НЕТНА ПЕЧАЛБА/ ЗАГУБА ОТ ДЕЙНОСТТА, В Т.Ч.:</t>
  </si>
  <si>
    <t>Изпълнителен директор 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</si>
  <si>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</si>
  <si>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</si>
  <si>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</si>
  <si>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</si>
  <si>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</si>
  <si>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</si>
  <si>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</si>
  <si>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</si>
  <si>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</si>
  <si>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</si>
  <si>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</si>
  <si>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</si>
  <si>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Получени лихви по предоставени заеми</t>
  </si>
  <si>
    <t>Други постъпления/ плащания от инвестиционна дейност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</si>
  <si>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</si>
  <si>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</si>
  <si>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</si>
  <si>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Изплатени дивиденти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</si>
  <si>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</si>
  <si>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</si>
  <si>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</si>
  <si>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</si>
  <si>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</si>
  <si>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</si>
  <si>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</si>
  <si>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</si>
  <si>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 6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</si>
  <si>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</si>
  <si>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</si>
  <si>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</si>
  <si>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</si>
  <si>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</si>
  <si>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</si>
  <si>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</si>
  <si>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</si>
  <si>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</si>
  <si>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</si>
  <si>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</si>
  <si>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Текущ финансов резултат -печалба/загуба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</si>
  <si>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</si>
  <si>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</si>
  <si>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</si>
  <si>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</si>
  <si>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</si>
  <si>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</si>
  <si>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</si>
  <si>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</si>
  <si>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</si>
  <si>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</si>
  <si>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</si>
  <si>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</si>
  <si>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</si>
  <si>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</si>
  <si>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</si>
  <si>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</si>
  <si>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</si>
  <si>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</si>
  <si>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</si>
  <si>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</si>
  <si>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</si>
  <si>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</si>
  <si>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</si>
  <si>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</si>
  <si>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</si>
  <si>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</si>
  <si>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</si>
  <si>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</si>
  <si>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</si>
  <si>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</si>
  <si>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</si>
  <si>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Нетна печалба/загуба за периода</t>
  </si>
  <si>
    <t>2. Покриване на загуби</t>
  </si>
  <si>
    <t xml:space="preserve">Салдо към 31.12.2009 г. </t>
  </si>
  <si>
    <t xml:space="preserve">1.Разпределение на печалбата </t>
  </si>
  <si>
    <t>3. Ефект от отсрочени данъци</t>
  </si>
  <si>
    <t>3. От изменения в групата</t>
  </si>
  <si>
    <t>4. Други изменения</t>
  </si>
  <si>
    <t xml:space="preserve">Салдо към 31.12.2010 г. 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</si>
  <si>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</si>
  <si>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</si>
  <si>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</si>
  <si>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</si>
  <si>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</si>
  <si>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</si>
  <si>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3. Ефект от консолидация</t>
  </si>
  <si>
    <t>Юри Аройо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</si>
  <si>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</si>
  <si>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</si>
  <si>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</si>
  <si>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5. ДЪЛГОТРАЙНИ НЕМАТЕРИАЛНИ АКТИВИ</t>
  </si>
  <si>
    <t>6. ФИНАНСОВИ АКТИВИ</t>
  </si>
  <si>
    <t>8. НЕТЕКУЩИ ТЪРГОВСКИ И ДРУГИ ВЗЕМАНИЯ</t>
  </si>
  <si>
    <t>9. ТЕКУЩИ ТЪРГОВСКИ И ДРУГИ ВЗЕМАНИЯ</t>
  </si>
  <si>
    <t>10. РЕЗЕРВИ</t>
  </si>
  <si>
    <t>13. ФИНАНСОВИ ПРИХОДИ/РАЗХОДИ</t>
  </si>
  <si>
    <t>КОНСОЛИДИРАН ДОКЛАД ЗА ДЕЙНОСТТА</t>
  </si>
  <si>
    <t>7. ПЕЧАЛБИ И ЗАГУБИ ОТ АСОЦИИРАНИ ПРЕДПРИЯТИЯ ПРИ ПРИЛАГАНЕ МЕТОДА НА СОБСТВЕНИЯ КАПИТА</t>
  </si>
  <si>
    <t>11. НЕТЕКУЩИ ПАСИВИ</t>
  </si>
  <si>
    <t>12. ТЕКУЩИ ПАСИВИ</t>
  </si>
  <si>
    <t>Биологични активи</t>
  </si>
  <si>
    <t>Нетекущи търговски и други задължения</t>
  </si>
  <si>
    <t>3. Изменение от емитиране на ценни книжа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</si>
  <si>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</si>
  <si>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</si>
  <si>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</si>
  <si>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 xml:space="preserve">Салдо към 31.12.2011 г. </t>
  </si>
  <si>
    <t>Покупка на инвестиции</t>
  </si>
  <si>
    <t>Платени  заеми</t>
  </si>
  <si>
    <t>14. ДОХОД НА АКЦИЯ</t>
  </si>
  <si>
    <t>15. СЪБИТИЯ СЛЕД КРАЯ НА ОТЧЕТНИЯ ПЕРИОД</t>
  </si>
  <si>
    <t>НА ТК " ХОЛД" АД</t>
  </si>
  <si>
    <t>КОНСОЛИДИРАН ОТЧЕТ ЗА ФИНАНСОВОТО СЪСТОЯНИЕ</t>
  </si>
  <si>
    <t xml:space="preserve"> Нетна печалба/загуба за периода</t>
  </si>
  <si>
    <t>4. От изменения в групата</t>
  </si>
  <si>
    <t>5. Други изменения</t>
  </si>
  <si>
    <t>КОНСОЛИДИРАН ОТЧЕТ ЗА ВСЕОБХВАТНИЯ ДОХОД</t>
  </si>
  <si>
    <t xml:space="preserve"> КОНСОЛИДИРАН ОТЧЕТ ЗА ПАРИЧЕН ПОТОК</t>
  </si>
  <si>
    <t>Отсрочени данъчни активи</t>
  </si>
  <si>
    <t>Приходи от продажби</t>
  </si>
  <si>
    <t>МЕЖДИНЕН КОНСОЛИДИРАН ФИНАНСОВ ОТЧЕТ</t>
  </si>
  <si>
    <t>ЗА ПЪРВО ТРИМЕСЕЧИЕ НА 2012 ГОДИНА</t>
  </si>
  <si>
    <t xml:space="preserve">Приложенията на страници от 5 до 15 са неразделна част от финансовия отчет. </t>
  </si>
  <si>
    <t>Към 31.03.2012 г.</t>
  </si>
  <si>
    <t>МАЙ 2012 ГОДИНА</t>
  </si>
  <si>
    <t>Дата на съставяне:  23 Май 2012 година</t>
  </si>
  <si>
    <t>за годината завършваща на 31 март 2012 година</t>
  </si>
  <si>
    <t xml:space="preserve">Салдо към 31.03.2012 г.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</si>
</sst>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84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84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76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horizontal="right" vertical="center" wrapText="1"/>
    </xf>
    <xf numFmtId="186" fontId="0" fillId="0" borderId="0" xfId="0" applyNumberFormat="1" applyFont="1" applyFill="1" applyAlignment="1">
      <alignment vertical="center" wrapText="1"/>
    </xf>
    <xf numFmtId="184" fontId="18" fillId="0" borderId="0" xfId="0" applyNumberFormat="1" applyFont="1" applyFill="1" applyAlignment="1">
      <alignment horizontal="right" wrapText="1"/>
    </xf>
    <xf numFmtId="176" fontId="22" fillId="0" borderId="0" xfId="0" applyNumberFormat="1" applyFont="1" applyAlignment="1">
      <alignment horizontal="left"/>
    </xf>
    <xf numFmtId="184" fontId="17" fillId="0" borderId="0" xfId="0" applyNumberFormat="1" applyFont="1" applyFill="1" applyAlignment="1">
      <alignment horizontal="right" wrapText="1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87.00390625" style="4" customWidth="1"/>
  </cols>
  <sheetData>
    <row r="2" ht="26.25">
      <c r="A2" s="48" t="s">
        <v>139</v>
      </c>
    </row>
    <row r="14" ht="21" customHeight="1">
      <c r="A14" s="49" t="s">
        <v>148</v>
      </c>
    </row>
    <row r="15" ht="15.75">
      <c r="A15" s="5"/>
    </row>
    <row r="16" ht="17.25" customHeight="1">
      <c r="A16" s="5" t="s">
        <v>50</v>
      </c>
    </row>
    <row r="17" ht="15.75">
      <c r="A17" s="5"/>
    </row>
    <row r="18" ht="21" customHeight="1">
      <c r="A18" s="49" t="s">
        <v>51</v>
      </c>
    </row>
    <row r="20" ht="20.25">
      <c r="A20" s="6"/>
    </row>
    <row r="21" ht="19.5" customHeight="1">
      <c r="A21" s="49" t="s">
        <v>149</v>
      </c>
    </row>
    <row r="27" ht="23.25">
      <c r="A27" s="49"/>
    </row>
    <row r="45" ht="20.25">
      <c r="A45" s="6" t="s">
        <v>152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spans="1:11" ht="20.25">
      <c r="A1" s="50" t="s">
        <v>0</v>
      </c>
      <c r="B1"/>
      <c r="C1"/>
      <c r="D1"/>
      <c r="E1"/>
      <c r="F1"/>
      <c r="G1"/>
      <c r="H1"/>
      <c r="I1"/>
      <c r="J1"/>
      <c r="K1"/>
    </row>
    <row r="2" spans="1:11" ht="20.25">
      <c r="A2" s="50" t="s">
        <v>151</v>
      </c>
      <c r="B2"/>
      <c r="C2"/>
      <c r="D2"/>
      <c r="E2"/>
      <c r="F2"/>
      <c r="G2"/>
      <c r="H2"/>
      <c r="I2"/>
      <c r="J2"/>
      <c r="K2"/>
    </row>
    <row r="3" spans="1:11" ht="15.75">
      <c r="A3" s="2"/>
      <c r="B3"/>
      <c r="C3"/>
      <c r="D3"/>
      <c r="E3"/>
      <c r="F3"/>
      <c r="G3"/>
      <c r="H3"/>
      <c r="I3"/>
      <c r="J3"/>
      <c r="K3"/>
    </row>
    <row r="4" spans="1:11" ht="15.75">
      <c r="A4" s="2"/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22.5">
      <c r="A9" s="51" t="s">
        <v>1</v>
      </c>
      <c r="B9"/>
      <c r="C9"/>
      <c r="D9"/>
      <c r="E9"/>
      <c r="F9"/>
      <c r="G9"/>
      <c r="H9"/>
      <c r="I9"/>
      <c r="J9"/>
      <c r="K9"/>
    </row>
    <row r="10" spans="1:11" ht="18.75">
      <c r="A10" s="3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s="57" customFormat="1" ht="18.7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s="57" customFormat="1" ht="18.75">
      <c r="A13" s="55" t="s">
        <v>2</v>
      </c>
      <c r="B13" s="55">
        <v>1</v>
      </c>
      <c r="C13" s="55"/>
      <c r="D13" s="56"/>
      <c r="E13" s="56"/>
      <c r="F13" s="56"/>
      <c r="G13" s="56"/>
      <c r="H13" s="56"/>
      <c r="I13" s="56"/>
      <c r="J13" s="56"/>
      <c r="K13" s="56"/>
    </row>
    <row r="14" spans="1:11" s="57" customFormat="1" ht="18.75">
      <c r="A14" s="3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s="57" customFormat="1" ht="18.75">
      <c r="A15" s="55" t="s">
        <v>3</v>
      </c>
      <c r="B15" s="55">
        <v>2</v>
      </c>
      <c r="C15" s="55"/>
      <c r="D15" s="55" t="s">
        <v>4</v>
      </c>
      <c r="E15" s="56"/>
      <c r="F15" s="56"/>
      <c r="G15" s="56"/>
      <c r="H15" s="56"/>
      <c r="I15" s="56"/>
      <c r="J15" s="56"/>
      <c r="K15" s="56"/>
    </row>
    <row r="16" spans="1:11" s="57" customFormat="1" ht="18.75">
      <c r="A16" s="3"/>
      <c r="B16" s="55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57" customFormat="1" ht="18.75">
      <c r="A17" s="55" t="s">
        <v>5</v>
      </c>
      <c r="B17" s="62">
        <v>3</v>
      </c>
      <c r="C17" s="56"/>
      <c r="E17" s="56"/>
      <c r="F17" s="56"/>
      <c r="G17" s="56"/>
      <c r="H17" s="56"/>
      <c r="I17" s="56"/>
      <c r="J17" s="56"/>
      <c r="K17" s="56"/>
    </row>
    <row r="18" spans="1:11" s="57" customFormat="1" ht="18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s="57" customFormat="1" ht="18.75">
      <c r="A19" s="55" t="s">
        <v>6</v>
      </c>
      <c r="B19" s="55">
        <v>4</v>
      </c>
      <c r="C19" s="55"/>
      <c r="D19" s="56"/>
      <c r="E19" s="56"/>
      <c r="F19" s="56"/>
      <c r="G19" s="56"/>
      <c r="H19" s="56"/>
      <c r="I19" s="56"/>
      <c r="J19" s="56"/>
      <c r="K19" s="56"/>
    </row>
    <row r="20" spans="1:11" s="57" customFormat="1" ht="18.75">
      <c r="A20" s="3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s="57" customFormat="1" ht="18.75">
      <c r="A21" s="58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s="57" customFormat="1" ht="18.75">
      <c r="A22" s="58" t="s">
        <v>52</v>
      </c>
      <c r="B22" s="59"/>
      <c r="C22" s="56"/>
      <c r="D22" s="56"/>
      <c r="E22" s="56"/>
      <c r="F22" s="56"/>
      <c r="G22" s="56"/>
      <c r="H22" s="56"/>
      <c r="I22" s="56"/>
      <c r="J22" s="56"/>
      <c r="K22" s="58"/>
    </row>
    <row r="23" spans="1:11" s="8" customFormat="1" ht="16.5" customHeight="1">
      <c r="A23" s="7" t="s">
        <v>53</v>
      </c>
      <c r="B23" s="62">
        <v>5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s="8" customFormat="1" ht="18.75">
      <c r="A24" s="7" t="s">
        <v>115</v>
      </c>
      <c r="B24" s="62">
        <v>5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s="8" customFormat="1" ht="18.75">
      <c r="A25" s="7" t="s">
        <v>116</v>
      </c>
      <c r="B25" s="62">
        <v>9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s="8" customFormat="1" ht="18.75">
      <c r="A26" s="54" t="s">
        <v>117</v>
      </c>
      <c r="B26" s="62">
        <v>11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s="8" customFormat="1" ht="18.75">
      <c r="A27" s="7" t="s">
        <v>118</v>
      </c>
      <c r="B27" s="62">
        <v>12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s="8" customFormat="1" ht="18.75">
      <c r="A28" s="7" t="s">
        <v>119</v>
      </c>
      <c r="B28" s="62">
        <v>12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8" customFormat="1" ht="32.25">
      <c r="A29" s="52" t="s">
        <v>125</v>
      </c>
      <c r="B29" s="62">
        <v>13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2" s="8" customFormat="1" ht="18.75">
      <c r="A30" s="53" t="s">
        <v>120</v>
      </c>
      <c r="B30" s="62">
        <v>13</v>
      </c>
    </row>
    <row r="31" spans="1:2" s="8" customFormat="1" ht="18.75">
      <c r="A31" s="53" t="s">
        <v>121</v>
      </c>
      <c r="B31" s="62">
        <v>14</v>
      </c>
    </row>
    <row r="32" spans="1:2" s="54" customFormat="1" ht="18.75">
      <c r="A32" s="53" t="s">
        <v>122</v>
      </c>
      <c r="B32" s="62">
        <v>14</v>
      </c>
    </row>
    <row r="33" spans="1:2" s="54" customFormat="1" ht="18.75">
      <c r="A33" s="54" t="s">
        <v>126</v>
      </c>
      <c r="B33" s="62">
        <v>14</v>
      </c>
    </row>
    <row r="34" spans="1:2" s="54" customFormat="1" ht="18.75">
      <c r="A34" s="54" t="s">
        <v>127</v>
      </c>
      <c r="B34" s="62">
        <v>14</v>
      </c>
    </row>
    <row r="35" spans="1:2" s="54" customFormat="1" ht="18.75">
      <c r="A35" s="54" t="s">
        <v>123</v>
      </c>
      <c r="B35" s="62">
        <v>15</v>
      </c>
    </row>
    <row r="36" spans="1:2" s="54" customFormat="1" ht="18.75">
      <c r="A36" s="54" t="s">
        <v>137</v>
      </c>
      <c r="B36" s="62">
        <v>15</v>
      </c>
    </row>
    <row r="37" spans="1:2" ht="18.75">
      <c r="A37" s="54" t="s">
        <v>138</v>
      </c>
      <c r="B37" s="69">
        <v>15</v>
      </c>
    </row>
    <row r="39" s="61" customFormat="1" ht="18">
      <c r="A39" s="61" t="s">
        <v>124</v>
      </c>
    </row>
    <row r="42" ht="15.75">
      <c r="A42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0.421875" style="29" customWidth="1"/>
    <col min="2" max="2" width="11.28125" style="32" customWidth="1"/>
    <col min="3" max="3" width="11.00390625" style="71" customWidth="1"/>
    <col min="4" max="4" width="10.8515625" style="71" customWidth="1"/>
    <col min="5" max="16384" width="9.140625" style="9" customWidth="1"/>
  </cols>
  <sheetData>
    <row r="1" spans="1:4" ht="25.5" customHeight="1">
      <c r="A1" s="82" t="s">
        <v>140</v>
      </c>
      <c r="B1" s="82"/>
      <c r="C1" s="82"/>
      <c r="D1" s="82"/>
    </row>
    <row r="2" spans="1:4" ht="12.75">
      <c r="A2" s="82" t="s">
        <v>54</v>
      </c>
      <c r="B2" s="82"/>
      <c r="C2" s="82"/>
      <c r="D2" s="82"/>
    </row>
    <row r="3" spans="1:4" ht="25.5" customHeight="1">
      <c r="A3" s="82" t="s">
        <v>154</v>
      </c>
      <c r="B3" s="82"/>
      <c r="C3" s="82"/>
      <c r="D3" s="82"/>
    </row>
    <row r="5" spans="1:4" s="72" customFormat="1" ht="12.75">
      <c r="A5" s="82" t="s">
        <v>56</v>
      </c>
      <c r="B5" s="82" t="s">
        <v>57</v>
      </c>
      <c r="C5" s="64">
        <v>40999</v>
      </c>
      <c r="D5" s="64">
        <v>40908</v>
      </c>
    </row>
    <row r="6" spans="1:4" s="72" customFormat="1" ht="12.75">
      <c r="A6" s="82"/>
      <c r="B6" s="82"/>
      <c r="C6" s="16" t="s">
        <v>108</v>
      </c>
      <c r="D6" s="16" t="s">
        <v>108</v>
      </c>
    </row>
    <row r="8" spans="1:4" s="72" customFormat="1" ht="12.75">
      <c r="A8" s="30" t="s">
        <v>7</v>
      </c>
      <c r="B8" s="31"/>
      <c r="C8" s="73">
        <f>C9+C10+C11+C12+C13+C14+C15</f>
        <v>29086</v>
      </c>
      <c r="D8" s="73">
        <f>D9+D10+D11+D12+D13+D14+D15</f>
        <v>28936</v>
      </c>
    </row>
    <row r="9" spans="1:4" ht="12.75">
      <c r="A9" s="29" t="s">
        <v>58</v>
      </c>
      <c r="B9" s="32">
        <v>4</v>
      </c>
      <c r="C9" s="71">
        <f>4051+8651+4493+1110+337+88+903+4878</f>
        <v>24511</v>
      </c>
      <c r="D9" s="71">
        <f>4051+8572+4438+1123+380+92+908+4897</f>
        <v>24461</v>
      </c>
    </row>
    <row r="10" spans="1:4" ht="12.75">
      <c r="A10" s="29" t="s">
        <v>59</v>
      </c>
      <c r="C10" s="71">
        <v>2362</v>
      </c>
      <c r="D10" s="71">
        <v>2384</v>
      </c>
    </row>
    <row r="11" spans="1:4" ht="12.75">
      <c r="A11" s="29" t="s">
        <v>128</v>
      </c>
      <c r="C11" s="71">
        <v>163</v>
      </c>
      <c r="D11" s="71">
        <v>163</v>
      </c>
    </row>
    <row r="12" spans="1:4" ht="12.75">
      <c r="A12" s="29" t="s">
        <v>60</v>
      </c>
      <c r="B12" s="32">
        <v>5</v>
      </c>
      <c r="C12" s="71">
        <v>95</v>
      </c>
      <c r="D12" s="71">
        <v>104</v>
      </c>
    </row>
    <row r="13" spans="1:4" ht="12.75">
      <c r="A13" s="29" t="s">
        <v>63</v>
      </c>
      <c r="B13" s="32" t="s">
        <v>55</v>
      </c>
      <c r="C13" s="71">
        <v>1079</v>
      </c>
      <c r="D13" s="71">
        <v>1073</v>
      </c>
    </row>
    <row r="14" spans="1:4" ht="12.75">
      <c r="A14" s="29" t="s">
        <v>131</v>
      </c>
      <c r="B14" s="32">
        <v>8</v>
      </c>
      <c r="C14" s="71">
        <v>843</v>
      </c>
      <c r="D14" s="71">
        <v>720</v>
      </c>
    </row>
    <row r="15" spans="1:4" ht="12.75">
      <c r="A15" s="29" t="s">
        <v>146</v>
      </c>
      <c r="C15" s="71">
        <v>33</v>
      </c>
      <c r="D15" s="71">
        <v>31</v>
      </c>
    </row>
    <row r="16" spans="1:4" s="72" customFormat="1" ht="12.75">
      <c r="A16" s="30" t="s">
        <v>8</v>
      </c>
      <c r="B16" s="31"/>
      <c r="C16" s="73">
        <f>C17+C18+C19+C20</f>
        <v>21021</v>
      </c>
      <c r="D16" s="73">
        <f>D17+D18+D19+D20</f>
        <v>21530</v>
      </c>
    </row>
    <row r="17" spans="1:4" ht="12.75">
      <c r="A17" s="29" t="s">
        <v>61</v>
      </c>
      <c r="C17" s="71">
        <v>9476</v>
      </c>
      <c r="D17" s="71">
        <v>9787</v>
      </c>
    </row>
    <row r="18" spans="1:4" ht="12.75">
      <c r="A18" s="29" t="s">
        <v>62</v>
      </c>
      <c r="B18" s="32">
        <v>9</v>
      </c>
      <c r="C18" s="71">
        <v>8474</v>
      </c>
      <c r="D18" s="71">
        <v>8552</v>
      </c>
    </row>
    <row r="19" spans="1:4" ht="12.75">
      <c r="A19" s="29" t="s">
        <v>64</v>
      </c>
      <c r="C19" s="71">
        <v>2949</v>
      </c>
      <c r="D19" s="71">
        <v>3069</v>
      </c>
    </row>
    <row r="20" spans="1:4" ht="12.75">
      <c r="A20" s="29" t="s">
        <v>63</v>
      </c>
      <c r="C20" s="71">
        <v>122</v>
      </c>
      <c r="D20" s="71">
        <v>122</v>
      </c>
    </row>
    <row r="21" spans="1:4" ht="12.75">
      <c r="A21" s="30" t="s">
        <v>9</v>
      </c>
      <c r="C21" s="73">
        <f>C8+C16</f>
        <v>50107</v>
      </c>
      <c r="D21" s="73">
        <f>D8+D16</f>
        <v>50466</v>
      </c>
    </row>
    <row r="22" spans="1:4" s="72" customFormat="1" ht="12.75">
      <c r="A22" s="30" t="s">
        <v>10</v>
      </c>
      <c r="B22" s="31"/>
      <c r="C22" s="73"/>
      <c r="D22" s="73"/>
    </row>
    <row r="23" spans="1:4" ht="12.75">
      <c r="A23" s="29" t="s">
        <v>65</v>
      </c>
      <c r="C23" s="71">
        <v>4270</v>
      </c>
      <c r="D23" s="71">
        <v>4270</v>
      </c>
    </row>
    <row r="24" spans="1:4" ht="12.75">
      <c r="A24" s="29" t="s">
        <v>66</v>
      </c>
      <c r="B24" s="32">
        <v>10</v>
      </c>
      <c r="C24" s="71">
        <f>19801+7591</f>
        <v>27392</v>
      </c>
      <c r="D24" s="71">
        <f>19807+8281</f>
        <v>28088</v>
      </c>
    </row>
    <row r="25" spans="1:4" ht="12.75">
      <c r="A25" s="29" t="s">
        <v>67</v>
      </c>
      <c r="C25" s="36">
        <v>32</v>
      </c>
      <c r="D25" s="36">
        <v>-678</v>
      </c>
    </row>
    <row r="26" spans="1:4" ht="25.5">
      <c r="A26" s="30" t="s">
        <v>11</v>
      </c>
      <c r="C26" s="73">
        <f>C23+C24+C25</f>
        <v>31694</v>
      </c>
      <c r="D26" s="73">
        <f>D23+D24+D25</f>
        <v>31680</v>
      </c>
    </row>
    <row r="27" spans="1:4" ht="25.5">
      <c r="A27" s="30" t="s">
        <v>12</v>
      </c>
      <c r="C27" s="73">
        <v>6568</v>
      </c>
      <c r="D27" s="73">
        <v>6742</v>
      </c>
    </row>
    <row r="28" ht="12.75">
      <c r="A28" s="30" t="s">
        <v>13</v>
      </c>
    </row>
    <row r="29" spans="1:4" ht="12.75">
      <c r="A29" s="30" t="s">
        <v>14</v>
      </c>
      <c r="B29" s="32">
        <v>11</v>
      </c>
      <c r="C29" s="73">
        <f>C30+C31+C32+C33</f>
        <v>2069</v>
      </c>
      <c r="D29" s="73">
        <f>D30+D31+D32+D33</f>
        <v>2144</v>
      </c>
    </row>
    <row r="30" spans="1:4" ht="12.75">
      <c r="A30" s="29" t="s">
        <v>129</v>
      </c>
      <c r="C30" s="71">
        <v>1648</v>
      </c>
      <c r="D30" s="71">
        <v>1724</v>
      </c>
    </row>
    <row r="31" spans="1:4" ht="12.75">
      <c r="A31" s="29" t="s">
        <v>68</v>
      </c>
      <c r="C31" s="71">
        <v>183</v>
      </c>
      <c r="D31" s="71">
        <v>186</v>
      </c>
    </row>
    <row r="32" spans="1:4" ht="12.75">
      <c r="A32" s="29" t="s">
        <v>69</v>
      </c>
      <c r="C32" s="71">
        <v>130</v>
      </c>
      <c r="D32" s="71">
        <v>130</v>
      </c>
    </row>
    <row r="33" spans="1:4" ht="12.75">
      <c r="A33" s="29" t="s">
        <v>70</v>
      </c>
      <c r="C33" s="71">
        <v>108</v>
      </c>
      <c r="D33" s="71">
        <v>104</v>
      </c>
    </row>
    <row r="34" spans="1:4" ht="12.75">
      <c r="A34" s="30" t="s">
        <v>15</v>
      </c>
      <c r="B34" s="32">
        <v>12</v>
      </c>
      <c r="C34" s="73">
        <v>9776</v>
      </c>
      <c r="D34" s="73">
        <v>9900</v>
      </c>
    </row>
    <row r="35" spans="1:4" ht="12.75">
      <c r="A35" s="30" t="s">
        <v>16</v>
      </c>
      <c r="C35" s="73">
        <f>C26+C27+C29+C34</f>
        <v>50107</v>
      </c>
      <c r="D35" s="73">
        <f>D26+D27+D29+D34</f>
        <v>50466</v>
      </c>
    </row>
    <row r="37" spans="1:4" ht="43.5" customHeight="1">
      <c r="A37" s="83" t="s">
        <v>150</v>
      </c>
      <c r="B37" s="83"/>
      <c r="C37" s="83"/>
      <c r="D37" s="83"/>
    </row>
    <row r="38" spans="1:4" ht="12.75">
      <c r="A38" s="84"/>
      <c r="B38" s="84"/>
      <c r="C38" s="85"/>
      <c r="D38" s="85"/>
    </row>
    <row r="39" spans="1:6" ht="12.75">
      <c r="A39" s="21" t="s">
        <v>28</v>
      </c>
      <c r="B39" s="19"/>
      <c r="C39" s="19"/>
      <c r="D39" s="20"/>
      <c r="E39" s="71"/>
      <c r="F39" s="71"/>
    </row>
    <row r="40" spans="1:6" ht="12.75">
      <c r="A40" s="22" t="s">
        <v>114</v>
      </c>
      <c r="B40" s="19"/>
      <c r="C40" s="19"/>
      <c r="D40" s="20"/>
      <c r="E40" s="71"/>
      <c r="F40" s="71"/>
    </row>
    <row r="41" spans="1:6" ht="12.75">
      <c r="A41" s="18"/>
      <c r="B41" s="19"/>
      <c r="C41" s="19"/>
      <c r="D41" s="20"/>
      <c r="E41" s="71"/>
      <c r="F41" s="71"/>
    </row>
    <row r="42" spans="1:6" ht="12.75">
      <c r="A42" s="23" t="s">
        <v>29</v>
      </c>
      <c r="B42" s="19"/>
      <c r="C42" s="19"/>
      <c r="D42" s="20"/>
      <c r="E42" s="71"/>
      <c r="F42" s="71"/>
    </row>
    <row r="43" spans="1:6" ht="12.75">
      <c r="A43" s="22" t="s">
        <v>89</v>
      </c>
      <c r="B43" s="19"/>
      <c r="C43" s="19"/>
      <c r="D43" s="20"/>
      <c r="E43" s="71"/>
      <c r="F43" s="71"/>
    </row>
    <row r="44" spans="1:6" ht="12.75">
      <c r="A44" s="24"/>
      <c r="B44" s="25"/>
      <c r="C44" s="26"/>
      <c r="D44" s="27"/>
      <c r="E44" s="71"/>
      <c r="F44" s="71"/>
    </row>
    <row r="45" spans="1:6" ht="18" customHeight="1">
      <c r="A45" s="28" t="s">
        <v>153</v>
      </c>
      <c r="B45" s="25"/>
      <c r="C45" s="26"/>
      <c r="D45" s="27"/>
      <c r="E45" s="71"/>
      <c r="F45" s="71"/>
    </row>
    <row r="46" spans="1:4" ht="12.75">
      <c r="A46" s="74"/>
      <c r="B46" s="75"/>
      <c r="C46" s="76"/>
      <c r="D46" s="76"/>
    </row>
    <row r="47" spans="1:4" ht="12.75">
      <c r="A47" s="74"/>
      <c r="B47" s="75"/>
      <c r="C47" s="76"/>
      <c r="D47" s="76"/>
    </row>
    <row r="48" ht="12.75">
      <c r="D48" s="77"/>
    </row>
    <row r="49" ht="12.75">
      <c r="D49" s="77">
        <v>1</v>
      </c>
    </row>
  </sheetData>
  <sheetProtection/>
  <mergeCells count="8">
    <mergeCell ref="A1:D1"/>
    <mergeCell ref="A2:D2"/>
    <mergeCell ref="A3:D3"/>
    <mergeCell ref="A37:D37"/>
    <mergeCell ref="A38:B38"/>
    <mergeCell ref="C38:D38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0.7109375" style="29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6" t="s">
        <v>144</v>
      </c>
      <c r="B1" s="86"/>
      <c r="C1" s="86"/>
      <c r="D1" s="86"/>
    </row>
    <row r="2" spans="1:4" ht="17.25" customHeight="1">
      <c r="A2" s="87" t="s">
        <v>54</v>
      </c>
      <c r="B2" s="87"/>
      <c r="C2" s="87"/>
      <c r="D2" s="87"/>
    </row>
    <row r="3" spans="1:4" ht="17.25" customHeight="1">
      <c r="A3" s="87" t="s">
        <v>154</v>
      </c>
      <c r="B3" s="87"/>
      <c r="C3" s="87"/>
      <c r="D3" s="87"/>
    </row>
    <row r="4" spans="1:4" ht="12.75" customHeight="1">
      <c r="A4" s="89"/>
      <c r="B4" s="89"/>
      <c r="C4" s="89"/>
      <c r="D4" s="89"/>
    </row>
    <row r="5" spans="1:4" ht="15" customHeight="1">
      <c r="A5" s="82" t="s">
        <v>71</v>
      </c>
      <c r="B5" s="88" t="s">
        <v>57</v>
      </c>
      <c r="C5" s="64">
        <v>40999</v>
      </c>
      <c r="D5" s="64">
        <v>40633</v>
      </c>
    </row>
    <row r="6" spans="1:4" ht="15.75" customHeight="1">
      <c r="A6" s="82"/>
      <c r="B6" s="88"/>
      <c r="C6" s="79" t="s">
        <v>108</v>
      </c>
      <c r="D6" s="79" t="s">
        <v>108</v>
      </c>
    </row>
    <row r="7" spans="1:4" ht="12" customHeight="1">
      <c r="A7" s="31"/>
      <c r="B7" s="78"/>
      <c r="C7" s="80"/>
      <c r="D7" s="80"/>
    </row>
    <row r="8" spans="1:4" ht="12.75">
      <c r="A8" s="30" t="s">
        <v>147</v>
      </c>
      <c r="B8" s="34"/>
      <c r="C8" s="37">
        <v>3777</v>
      </c>
      <c r="D8" s="37">
        <v>5178</v>
      </c>
    </row>
    <row r="9" spans="1:4" ht="12.75">
      <c r="A9" s="29" t="s">
        <v>17</v>
      </c>
      <c r="B9" s="32"/>
      <c r="C9" s="36">
        <v>545</v>
      </c>
      <c r="D9" s="36">
        <v>946</v>
      </c>
    </row>
    <row r="10" spans="1:4" ht="16.5" customHeight="1">
      <c r="A10" s="29" t="s">
        <v>72</v>
      </c>
      <c r="B10" s="32"/>
      <c r="C10" s="36">
        <v>-1707</v>
      </c>
      <c r="D10" s="36">
        <v>-2653</v>
      </c>
    </row>
    <row r="11" spans="1:4" ht="12.75">
      <c r="A11" s="29" t="s">
        <v>73</v>
      </c>
      <c r="B11" s="32"/>
      <c r="C11" s="36">
        <f>-971-184</f>
        <v>-1155</v>
      </c>
      <c r="D11" s="36">
        <f>-1046-197</f>
        <v>-1243</v>
      </c>
    </row>
    <row r="12" spans="1:4" ht="12.75">
      <c r="A12" s="29" t="s">
        <v>18</v>
      </c>
      <c r="B12" s="32"/>
      <c r="C12" s="36">
        <v>-444</v>
      </c>
      <c r="D12" s="36">
        <v>-318</v>
      </c>
    </row>
    <row r="13" spans="1:4" ht="12.75">
      <c r="A13" s="29" t="s">
        <v>74</v>
      </c>
      <c r="B13" s="32"/>
      <c r="C13" s="36">
        <v>-668</v>
      </c>
      <c r="D13" s="36">
        <v>-651</v>
      </c>
    </row>
    <row r="14" spans="1:4" ht="12.75">
      <c r="A14" s="29" t="s">
        <v>19</v>
      </c>
      <c r="B14" s="32"/>
      <c r="C14" s="36">
        <v>-511</v>
      </c>
      <c r="D14" s="36">
        <v>-577</v>
      </c>
    </row>
    <row r="15" spans="1:4" ht="12.75">
      <c r="A15" s="29" t="s">
        <v>20</v>
      </c>
      <c r="B15" s="32"/>
      <c r="C15" s="36">
        <v>-77</v>
      </c>
      <c r="D15" s="36">
        <v>-167</v>
      </c>
    </row>
    <row r="16" spans="1:4" ht="25.5">
      <c r="A16" s="29" t="s">
        <v>21</v>
      </c>
      <c r="B16" s="32"/>
      <c r="C16" s="36">
        <v>-20</v>
      </c>
      <c r="D16" s="36">
        <v>-300</v>
      </c>
    </row>
    <row r="17" spans="1:4" ht="12.75">
      <c r="A17" s="30" t="s">
        <v>22</v>
      </c>
      <c r="B17" s="31"/>
      <c r="C17" s="35">
        <f>SUM(C8:C16)</f>
        <v>-260</v>
      </c>
      <c r="D17" s="35">
        <f>SUM(D8:D16)</f>
        <v>215</v>
      </c>
    </row>
    <row r="18" spans="2:4" ht="12.75">
      <c r="B18" s="32"/>
      <c r="C18" s="36"/>
      <c r="D18" s="36"/>
    </row>
    <row r="19" spans="1:4" ht="12.75">
      <c r="A19" s="30" t="s">
        <v>23</v>
      </c>
      <c r="B19" s="31">
        <v>13</v>
      </c>
      <c r="C19" s="35">
        <v>102</v>
      </c>
      <c r="D19" s="35">
        <v>37</v>
      </c>
    </row>
    <row r="20" spans="1:4" ht="12.75">
      <c r="A20" s="30" t="s">
        <v>24</v>
      </c>
      <c r="B20" s="31"/>
      <c r="C20" s="35">
        <v>3</v>
      </c>
      <c r="D20" s="35">
        <v>3</v>
      </c>
    </row>
    <row r="21" spans="1:4" ht="25.5">
      <c r="A21" s="30" t="s">
        <v>25</v>
      </c>
      <c r="B21" s="31"/>
      <c r="C21" s="35">
        <f>C17+C19+C20</f>
        <v>-155</v>
      </c>
      <c r="D21" s="35">
        <f>D17+D19+D20</f>
        <v>255</v>
      </c>
    </row>
    <row r="22" spans="1:4" ht="12.75">
      <c r="A22" s="30" t="s">
        <v>26</v>
      </c>
      <c r="B22" s="31"/>
      <c r="C22" s="35"/>
      <c r="D22" s="35"/>
    </row>
    <row r="23" spans="1:4" ht="25.5" customHeight="1">
      <c r="A23" s="30" t="s">
        <v>27</v>
      </c>
      <c r="B23" s="31"/>
      <c r="C23" s="35">
        <f>C21-C22</f>
        <v>-155</v>
      </c>
      <c r="D23" s="35">
        <f>D21-D22</f>
        <v>255</v>
      </c>
    </row>
    <row r="24" spans="1:4" ht="16.5" customHeight="1">
      <c r="A24" s="30" t="s">
        <v>75</v>
      </c>
      <c r="B24" s="31"/>
      <c r="C24" s="35">
        <v>32</v>
      </c>
      <c r="D24" s="35">
        <v>-54</v>
      </c>
    </row>
    <row r="25" spans="1:4" ht="15.75" customHeight="1">
      <c r="A25" s="30" t="s">
        <v>76</v>
      </c>
      <c r="B25" s="31"/>
      <c r="C25" s="35">
        <f>C23-C24</f>
        <v>-187</v>
      </c>
      <c r="D25" s="35">
        <f>D23-D24</f>
        <v>309</v>
      </c>
    </row>
    <row r="26" spans="1:4" ht="14.25" customHeight="1">
      <c r="A26" s="30" t="s">
        <v>77</v>
      </c>
      <c r="B26" s="31"/>
      <c r="C26" s="35"/>
      <c r="D26" s="35"/>
    </row>
    <row r="27" spans="1:4" ht="25.5" customHeight="1" hidden="1">
      <c r="A27" s="30" t="s">
        <v>111</v>
      </c>
      <c r="B27" s="31"/>
      <c r="C27" s="35"/>
      <c r="D27" s="35"/>
    </row>
    <row r="28" spans="1:4" ht="15" customHeight="1">
      <c r="A28" s="30" t="s">
        <v>78</v>
      </c>
      <c r="B28" s="31"/>
      <c r="C28" s="35">
        <f>C23+C26</f>
        <v>-155</v>
      </c>
      <c r="D28" s="35">
        <f>D23+D26</f>
        <v>255</v>
      </c>
    </row>
    <row r="29" spans="1:4" ht="14.25" customHeight="1">
      <c r="A29" s="29" t="s">
        <v>79</v>
      </c>
      <c r="B29" s="12"/>
      <c r="C29" s="36">
        <f>C24</f>
        <v>32</v>
      </c>
      <c r="D29" s="36">
        <f>D24</f>
        <v>-54</v>
      </c>
    </row>
    <row r="30" spans="1:4" ht="25.5" customHeight="1">
      <c r="A30" s="29" t="s">
        <v>112</v>
      </c>
      <c r="B30" s="12"/>
      <c r="C30" s="36">
        <f>C25</f>
        <v>-187</v>
      </c>
      <c r="D30" s="36">
        <f>D25</f>
        <v>309</v>
      </c>
    </row>
    <row r="31" spans="1:4" ht="15.75" customHeight="1">
      <c r="A31" s="29" t="s">
        <v>80</v>
      </c>
      <c r="B31" s="12"/>
      <c r="C31" s="67">
        <f>C28/4270</f>
        <v>-0.03629976580796253</v>
      </c>
      <c r="D31" s="66">
        <f>D28/4270</f>
        <v>0.059718969555035126</v>
      </c>
    </row>
    <row r="32" spans="1:4" ht="11.25" customHeight="1">
      <c r="A32" s="12"/>
      <c r="B32" s="12"/>
      <c r="C32" s="12"/>
      <c r="D32" s="12"/>
    </row>
    <row r="33" spans="1:4" ht="43.5" customHeight="1">
      <c r="A33" s="83" t="s">
        <v>150</v>
      </c>
      <c r="B33" s="83"/>
      <c r="C33" s="83"/>
      <c r="D33" s="83"/>
    </row>
    <row r="34" spans="1:4" ht="12.75">
      <c r="A34" s="84"/>
      <c r="B34" s="84"/>
      <c r="C34" s="85"/>
      <c r="D34" s="85"/>
    </row>
    <row r="35" spans="1:6" ht="12.75">
      <c r="A35" s="21" t="s">
        <v>28</v>
      </c>
      <c r="B35" s="19"/>
      <c r="C35" s="19"/>
      <c r="D35" s="20"/>
      <c r="E35" s="71"/>
      <c r="F35" s="71"/>
    </row>
    <row r="36" spans="1:6" ht="12.75">
      <c r="A36" s="22" t="s">
        <v>114</v>
      </c>
      <c r="B36" s="19"/>
      <c r="C36" s="19"/>
      <c r="D36" s="20"/>
      <c r="E36" s="71"/>
      <c r="F36" s="71"/>
    </row>
    <row r="37" spans="1:6" ht="12.75">
      <c r="A37" s="18"/>
      <c r="B37" s="19"/>
      <c r="C37" s="19"/>
      <c r="D37" s="20"/>
      <c r="E37" s="71"/>
      <c r="F37" s="71"/>
    </row>
    <row r="38" spans="1:6" ht="12.75">
      <c r="A38" s="23" t="s">
        <v>29</v>
      </c>
      <c r="B38" s="19"/>
      <c r="C38" s="19"/>
      <c r="D38" s="20"/>
      <c r="E38" s="71"/>
      <c r="F38" s="71"/>
    </row>
    <row r="39" spans="1:6" ht="12.75">
      <c r="A39" s="22" t="s">
        <v>89</v>
      </c>
      <c r="B39" s="19"/>
      <c r="C39" s="19"/>
      <c r="D39" s="20"/>
      <c r="E39" s="71"/>
      <c r="F39" s="71"/>
    </row>
    <row r="40" spans="1:6" ht="12.75">
      <c r="A40" s="24"/>
      <c r="B40" s="25"/>
      <c r="C40" s="26"/>
      <c r="D40" s="27"/>
      <c r="E40" s="71"/>
      <c r="F40" s="71"/>
    </row>
    <row r="41" spans="1:6" ht="18" customHeight="1">
      <c r="A41" s="28" t="s">
        <v>153</v>
      </c>
      <c r="B41" s="25"/>
      <c r="C41" s="26"/>
      <c r="D41" s="27"/>
      <c r="E41" s="71"/>
      <c r="F41" s="71"/>
    </row>
    <row r="42" spans="1:4" ht="12.75">
      <c r="A42" s="74"/>
      <c r="B42" s="75"/>
      <c r="C42" s="76"/>
      <c r="D42" s="76"/>
    </row>
    <row r="43" spans="1:4" ht="12.75">
      <c r="A43" s="74"/>
      <c r="B43" s="75"/>
      <c r="C43" s="76"/>
      <c r="D43" s="76"/>
    </row>
    <row r="44" spans="1:4" ht="15" customHeight="1">
      <c r="A44" s="90"/>
      <c r="B44" s="90"/>
      <c r="C44" s="11"/>
      <c r="D44" s="11"/>
    </row>
    <row r="45" ht="12.75">
      <c r="D45" s="9">
        <v>2</v>
      </c>
    </row>
  </sheetData>
  <sheetProtection/>
  <mergeCells count="10">
    <mergeCell ref="A44:B44"/>
    <mergeCell ref="A33:D33"/>
    <mergeCell ref="A34:B34"/>
    <mergeCell ref="C34:D34"/>
    <mergeCell ref="A1:D1"/>
    <mergeCell ref="A2:D2"/>
    <mergeCell ref="A3:D3"/>
    <mergeCell ref="B5:B6"/>
    <mergeCell ref="A5:A6"/>
    <mergeCell ref="A4:D4"/>
  </mergeCells>
  <printOptions/>
  <pageMargins left="1.18" right="0.75" top="0.47" bottom="0.32" header="0.27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6" t="s">
        <v>145</v>
      </c>
      <c r="B1" s="86"/>
      <c r="C1" s="86"/>
    </row>
    <row r="2" spans="1:4" ht="13.5" customHeight="1">
      <c r="A2" s="87" t="s">
        <v>54</v>
      </c>
      <c r="B2" s="87"/>
      <c r="C2" s="87"/>
      <c r="D2" s="13"/>
    </row>
    <row r="3" spans="1:4" ht="18" customHeight="1">
      <c r="A3" s="87" t="s">
        <v>154</v>
      </c>
      <c r="B3" s="87"/>
      <c r="C3" s="87"/>
      <c r="D3" s="13"/>
    </row>
    <row r="4" spans="1:3" ht="12.75" customHeight="1">
      <c r="A4" s="12"/>
      <c r="B4" s="15"/>
      <c r="C4" s="15"/>
    </row>
    <row r="5" spans="1:4" ht="12.75">
      <c r="A5" s="82" t="s">
        <v>81</v>
      </c>
      <c r="B5" s="64">
        <v>40999</v>
      </c>
      <c r="C5" s="64">
        <v>40633</v>
      </c>
      <c r="D5" s="17"/>
    </row>
    <row r="6" spans="1:4" ht="12.75">
      <c r="A6" s="82"/>
      <c r="B6" s="16" t="s">
        <v>108</v>
      </c>
      <c r="C6" s="16" t="s">
        <v>108</v>
      </c>
      <c r="D6" s="16"/>
    </row>
    <row r="7" spans="1:3" ht="12" customHeight="1">
      <c r="A7" s="12"/>
      <c r="B7" s="10"/>
      <c r="C7" s="10"/>
    </row>
    <row r="8" spans="1:3" ht="12.75">
      <c r="A8" s="30" t="s">
        <v>30</v>
      </c>
      <c r="B8" s="12"/>
      <c r="C8" s="12"/>
    </row>
    <row r="9" spans="1:3" ht="12.75">
      <c r="A9" s="29" t="s">
        <v>31</v>
      </c>
      <c r="B9" s="36">
        <v>4736</v>
      </c>
      <c r="C9" s="36">
        <v>5174</v>
      </c>
    </row>
    <row r="10" spans="1:3" ht="12.75">
      <c r="A10" s="29" t="s">
        <v>32</v>
      </c>
      <c r="B10" s="36">
        <v>-3378</v>
      </c>
      <c r="C10" s="36">
        <v>-4656</v>
      </c>
    </row>
    <row r="11" spans="1:3" ht="12.75">
      <c r="A11" s="29" t="s">
        <v>33</v>
      </c>
      <c r="B11" s="36">
        <v>-1284</v>
      </c>
      <c r="C11" s="36">
        <v>-1008</v>
      </c>
    </row>
    <row r="12" spans="1:3" ht="12.75">
      <c r="A12" s="29" t="s">
        <v>83</v>
      </c>
      <c r="B12" s="36">
        <v>-19</v>
      </c>
      <c r="C12" s="36">
        <v>-71</v>
      </c>
    </row>
    <row r="13" spans="1:3" ht="12.75">
      <c r="A13" s="29" t="s">
        <v>82</v>
      </c>
      <c r="B13" s="36">
        <v>-3</v>
      </c>
      <c r="C13" s="36">
        <v>-6</v>
      </c>
    </row>
    <row r="14" spans="1:3" ht="12.75">
      <c r="A14" s="29" t="s">
        <v>34</v>
      </c>
      <c r="B14" s="36">
        <v>15</v>
      </c>
      <c r="C14" s="36">
        <v>15</v>
      </c>
    </row>
    <row r="15" spans="1:3" ht="12.75">
      <c r="A15" s="29" t="s">
        <v>84</v>
      </c>
      <c r="B15" s="36">
        <v>-14</v>
      </c>
      <c r="C15" s="36">
        <v>-21</v>
      </c>
    </row>
    <row r="16" spans="1:3" ht="12.75">
      <c r="A16" s="29" t="s">
        <v>35</v>
      </c>
      <c r="B16" s="36">
        <v>-2</v>
      </c>
      <c r="C16" s="36">
        <v>-3</v>
      </c>
    </row>
    <row r="17" spans="1:3" ht="12.75">
      <c r="A17" s="29" t="s">
        <v>36</v>
      </c>
      <c r="B17" s="36">
        <v>-38</v>
      </c>
      <c r="C17" s="36">
        <v>-11</v>
      </c>
    </row>
    <row r="18" spans="1:3" ht="18" customHeight="1">
      <c r="A18" s="30" t="s">
        <v>85</v>
      </c>
      <c r="B18" s="39">
        <f>SUM(B9:B17)</f>
        <v>13</v>
      </c>
      <c r="C18" s="39">
        <f>SUM(C9:C17)</f>
        <v>-587</v>
      </c>
    </row>
    <row r="19" spans="1:3" ht="10.5" customHeight="1">
      <c r="A19" s="30"/>
      <c r="B19" s="39"/>
      <c r="C19" s="39"/>
    </row>
    <row r="20" spans="1:3" ht="12.75">
      <c r="A20" s="30" t="s">
        <v>37</v>
      </c>
      <c r="B20" s="36"/>
      <c r="C20" s="36"/>
    </row>
    <row r="21" spans="1:3" ht="12.75">
      <c r="A21" s="29" t="s">
        <v>38</v>
      </c>
      <c r="B21" s="36">
        <v>-97</v>
      </c>
      <c r="C21" s="36">
        <v>-20</v>
      </c>
    </row>
    <row r="22" spans="1:3" ht="12.75">
      <c r="A22" s="29" t="s">
        <v>39</v>
      </c>
      <c r="B22" s="36">
        <v>118</v>
      </c>
      <c r="C22" s="36">
        <v>150</v>
      </c>
    </row>
    <row r="23" spans="1:3" ht="12.75">
      <c r="A23" s="29" t="s">
        <v>40</v>
      </c>
      <c r="B23" s="36">
        <v>-125</v>
      </c>
      <c r="C23" s="36">
        <v>-99</v>
      </c>
    </row>
    <row r="24" spans="1:3" ht="12.75">
      <c r="A24" s="29" t="s">
        <v>41</v>
      </c>
      <c r="B24" s="36">
        <v>72</v>
      </c>
      <c r="C24" s="36">
        <v>67</v>
      </c>
    </row>
    <row r="25" spans="1:3" ht="12.75">
      <c r="A25" s="29" t="s">
        <v>135</v>
      </c>
      <c r="B25" s="36">
        <v>-1</v>
      </c>
      <c r="C25" s="36"/>
    </row>
    <row r="26" spans="1:3" ht="12.75">
      <c r="A26" s="29" t="s">
        <v>42</v>
      </c>
      <c r="B26" s="36"/>
      <c r="C26" s="36">
        <v>201</v>
      </c>
    </row>
    <row r="27" spans="1:3" ht="12.75">
      <c r="A27" s="30" t="s">
        <v>86</v>
      </c>
      <c r="B27" s="39">
        <f>SUM(B21:B26)</f>
        <v>-33</v>
      </c>
      <c r="C27" s="39">
        <f>SUM(C21:C26)</f>
        <v>299</v>
      </c>
    </row>
    <row r="28" spans="1:3" ht="10.5" customHeight="1">
      <c r="A28" s="30"/>
      <c r="B28" s="39"/>
      <c r="C28" s="39"/>
    </row>
    <row r="29" spans="1:3" ht="12.75">
      <c r="A29" s="30" t="s">
        <v>43</v>
      </c>
      <c r="B29" s="36"/>
      <c r="C29" s="36"/>
    </row>
    <row r="30" spans="1:3" ht="12.75">
      <c r="A30" s="29" t="s">
        <v>44</v>
      </c>
      <c r="B30" s="36">
        <v>4</v>
      </c>
      <c r="C30" s="36">
        <v>325</v>
      </c>
    </row>
    <row r="31" spans="1:3" ht="12.75">
      <c r="A31" s="29" t="s">
        <v>136</v>
      </c>
      <c r="B31" s="36">
        <v>-81</v>
      </c>
      <c r="C31" s="36">
        <v>-194</v>
      </c>
    </row>
    <row r="32" spans="1:3" ht="12.75">
      <c r="A32" s="29" t="s">
        <v>132</v>
      </c>
      <c r="B32" s="36">
        <v>-5</v>
      </c>
      <c r="C32" s="36">
        <v>-7</v>
      </c>
    </row>
    <row r="33" spans="1:3" ht="25.5">
      <c r="A33" s="29" t="s">
        <v>45</v>
      </c>
      <c r="B33" s="36">
        <v>-10</v>
      </c>
      <c r="C33" s="36">
        <v>-14</v>
      </c>
    </row>
    <row r="34" spans="1:3" ht="12.75">
      <c r="A34" s="29" t="s">
        <v>46</v>
      </c>
      <c r="B34" s="36">
        <v>-2</v>
      </c>
      <c r="C34" s="36"/>
    </row>
    <row r="35" spans="1:3" ht="12.75">
      <c r="A35" s="29" t="s">
        <v>47</v>
      </c>
      <c r="B35" s="36">
        <v>-6</v>
      </c>
      <c r="C35" s="36">
        <v>-1</v>
      </c>
    </row>
    <row r="36" spans="1:3" ht="17.25" customHeight="1">
      <c r="A36" s="30" t="s">
        <v>87</v>
      </c>
      <c r="B36" s="39">
        <f>SUM(B30:B35)</f>
        <v>-100</v>
      </c>
      <c r="C36" s="39">
        <f>SUM(C30:C35)</f>
        <v>109</v>
      </c>
    </row>
    <row r="37" spans="1:3" ht="11.25" customHeight="1">
      <c r="A37" s="30"/>
      <c r="B37" s="39"/>
      <c r="C37" s="39"/>
    </row>
    <row r="38" spans="1:3" ht="23.25" customHeight="1">
      <c r="A38" s="33" t="s">
        <v>88</v>
      </c>
      <c r="B38" s="35">
        <f>B18+B27+B36</f>
        <v>-120</v>
      </c>
      <c r="C38" s="35">
        <f>C18+C27+C36</f>
        <v>-179</v>
      </c>
    </row>
    <row r="39" ht="9.75" customHeight="1">
      <c r="A39" s="33"/>
    </row>
    <row r="40" spans="1:3" ht="18.75" customHeight="1">
      <c r="A40" s="38" t="s">
        <v>48</v>
      </c>
      <c r="B40" s="35">
        <v>3069</v>
      </c>
      <c r="C40" s="35">
        <v>3185</v>
      </c>
    </row>
    <row r="41" spans="1:3" ht="17.25" customHeight="1">
      <c r="A41" s="41" t="s">
        <v>49</v>
      </c>
      <c r="B41" s="35">
        <f>B38+B40</f>
        <v>2949</v>
      </c>
      <c r="C41" s="35">
        <f>C38+C40</f>
        <v>3006</v>
      </c>
    </row>
    <row r="42" spans="1:2" ht="11.25" customHeight="1">
      <c r="A42" s="41"/>
      <c r="B42" s="39"/>
    </row>
    <row r="43" spans="1:4" ht="31.5" customHeight="1">
      <c r="A43" s="83" t="s">
        <v>150</v>
      </c>
      <c r="B43" s="83"/>
      <c r="C43" s="83"/>
      <c r="D43" s="83"/>
    </row>
    <row r="44" spans="1:4" ht="12.75">
      <c r="A44" s="84"/>
      <c r="B44" s="84"/>
      <c r="C44" s="85"/>
      <c r="D44" s="85"/>
    </row>
    <row r="45" spans="1:6" ht="12.75">
      <c r="A45" s="21" t="s">
        <v>28</v>
      </c>
      <c r="B45" s="19"/>
      <c r="C45" s="19"/>
      <c r="D45" s="20"/>
      <c r="E45" s="71"/>
      <c r="F45" s="71"/>
    </row>
    <row r="46" spans="1:6" ht="12.75">
      <c r="A46" s="22" t="s">
        <v>114</v>
      </c>
      <c r="B46" s="19"/>
      <c r="C46" s="19"/>
      <c r="D46" s="20"/>
      <c r="E46" s="71"/>
      <c r="F46" s="71"/>
    </row>
    <row r="47" spans="1:6" ht="12.75">
      <c r="A47" s="18"/>
      <c r="B47" s="19"/>
      <c r="C47" s="19"/>
      <c r="D47" s="20"/>
      <c r="E47" s="71"/>
      <c r="F47" s="71"/>
    </row>
    <row r="48" spans="1:6" ht="12.75">
      <c r="A48" s="23" t="s">
        <v>29</v>
      </c>
      <c r="B48" s="19"/>
      <c r="C48" s="19"/>
      <c r="D48" s="20"/>
      <c r="E48" s="71"/>
      <c r="F48" s="71"/>
    </row>
    <row r="49" spans="1:6" ht="12.75">
      <c r="A49" s="22" t="s">
        <v>89</v>
      </c>
      <c r="B49" s="19"/>
      <c r="C49" s="19"/>
      <c r="D49" s="20"/>
      <c r="E49" s="71"/>
      <c r="F49" s="71"/>
    </row>
    <row r="50" spans="1:6" ht="12.75">
      <c r="A50" s="24"/>
      <c r="B50" s="25"/>
      <c r="C50" s="26"/>
      <c r="D50" s="27"/>
      <c r="E50" s="71"/>
      <c r="F50" s="71"/>
    </row>
    <row r="51" spans="1:6" ht="18" customHeight="1">
      <c r="A51" s="28" t="s">
        <v>153</v>
      </c>
      <c r="B51" s="25"/>
      <c r="C51" s="26"/>
      <c r="D51" s="27"/>
      <c r="E51" s="71"/>
      <c r="F51" s="71"/>
    </row>
    <row r="52" spans="1:4" ht="12.75">
      <c r="A52" s="74"/>
      <c r="B52" s="75"/>
      <c r="C52" s="76"/>
      <c r="D52" s="76"/>
    </row>
    <row r="53" spans="1:4" ht="12.75">
      <c r="A53" s="74"/>
      <c r="B53" s="75"/>
      <c r="C53" s="76"/>
      <c r="D53" s="76"/>
    </row>
    <row r="55" ht="12.75">
      <c r="D55" s="9">
        <v>3</v>
      </c>
    </row>
  </sheetData>
  <sheetProtection/>
  <mergeCells count="7">
    <mergeCell ref="A44:B44"/>
    <mergeCell ref="C44:D44"/>
    <mergeCell ref="A1:C1"/>
    <mergeCell ref="A2:C2"/>
    <mergeCell ref="A3:C3"/>
    <mergeCell ref="A5:A6"/>
    <mergeCell ref="A43:D43"/>
  </mergeCells>
  <printOptions/>
  <pageMargins left="1.06" right="0.75" top="0.52" bottom="0.75" header="0.2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9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25.00390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4.25" customHeight="1">
      <c r="A2" s="93" t="s">
        <v>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 customHeight="1">
      <c r="A3" s="86" t="s">
        <v>154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s="32" customFormat="1" ht="13.5" customHeight="1">
      <c r="A5" s="92" t="s">
        <v>90</v>
      </c>
      <c r="B5" s="92" t="s">
        <v>65</v>
      </c>
      <c r="C5" s="92" t="s">
        <v>66</v>
      </c>
      <c r="D5" s="92"/>
      <c r="E5" s="92"/>
      <c r="F5" s="92"/>
      <c r="G5" s="92"/>
      <c r="H5" s="92" t="s">
        <v>91</v>
      </c>
      <c r="I5" s="92"/>
      <c r="J5" s="92" t="s">
        <v>109</v>
      </c>
      <c r="K5" s="92" t="s">
        <v>110</v>
      </c>
      <c r="L5" s="82" t="s">
        <v>133</v>
      </c>
    </row>
    <row r="6" spans="1:12" s="32" customFormat="1" ht="18.75" customHeight="1">
      <c r="A6" s="92"/>
      <c r="B6" s="92"/>
      <c r="C6" s="92" t="s">
        <v>107</v>
      </c>
      <c r="D6" s="92" t="s">
        <v>92</v>
      </c>
      <c r="E6" s="92" t="s">
        <v>93</v>
      </c>
      <c r="F6" s="92"/>
      <c r="G6" s="92"/>
      <c r="H6" s="42" t="s">
        <v>94</v>
      </c>
      <c r="I6" s="42" t="s">
        <v>95</v>
      </c>
      <c r="J6" s="92"/>
      <c r="K6" s="92"/>
      <c r="L6" s="82"/>
    </row>
    <row r="7" spans="1:12" s="32" customFormat="1" ht="45.75" customHeight="1">
      <c r="A7" s="92"/>
      <c r="B7" s="92"/>
      <c r="C7" s="92"/>
      <c r="D7" s="92"/>
      <c r="E7" s="42" t="s">
        <v>96</v>
      </c>
      <c r="F7" s="42" t="s">
        <v>97</v>
      </c>
      <c r="G7" s="42" t="s">
        <v>98</v>
      </c>
      <c r="H7" s="42"/>
      <c r="I7" s="42"/>
      <c r="J7" s="92"/>
      <c r="K7" s="92"/>
      <c r="L7" s="82"/>
    </row>
    <row r="8" spans="1:12" ht="12.75">
      <c r="A8" s="43" t="s">
        <v>101</v>
      </c>
      <c r="B8" s="44">
        <v>4270</v>
      </c>
      <c r="C8" s="44">
        <v>980</v>
      </c>
      <c r="D8" s="44">
        <v>648</v>
      </c>
      <c r="E8" s="44">
        <v>880</v>
      </c>
      <c r="F8" s="44">
        <v>9986</v>
      </c>
      <c r="G8" s="44">
        <v>8098</v>
      </c>
      <c r="H8" s="44">
        <v>10085</v>
      </c>
      <c r="I8" s="44">
        <v>-1378</v>
      </c>
      <c r="J8" s="44">
        <v>33569</v>
      </c>
      <c r="K8" s="44">
        <v>7207</v>
      </c>
      <c r="L8" s="36">
        <v>40776</v>
      </c>
    </row>
    <row r="9" spans="1:12" ht="24">
      <c r="A9" s="45" t="s">
        <v>99</v>
      </c>
      <c r="B9" s="46"/>
      <c r="C9" s="46"/>
      <c r="D9" s="46"/>
      <c r="E9" s="46"/>
      <c r="F9" s="46"/>
      <c r="G9" s="46"/>
      <c r="H9" s="46"/>
      <c r="I9" s="46">
        <v>-484</v>
      </c>
      <c r="J9" s="46">
        <f aca="true" t="shared" si="0" ref="J9:J25">B9+C9+D9+E9+F9+G9+H9+I9</f>
        <v>-484</v>
      </c>
      <c r="K9" s="46">
        <v>-655</v>
      </c>
      <c r="L9" s="36">
        <f aca="true" t="shared" si="1" ref="L9:L25">J9+K9</f>
        <v>-1139</v>
      </c>
    </row>
    <row r="10" spans="1:12" ht="24">
      <c r="A10" s="45" t="s">
        <v>102</v>
      </c>
      <c r="B10" s="44"/>
      <c r="C10" s="44"/>
      <c r="D10" s="44"/>
      <c r="E10" s="44"/>
      <c r="F10" s="44"/>
      <c r="G10" s="46"/>
      <c r="H10" s="46">
        <v>-40</v>
      </c>
      <c r="I10" s="46"/>
      <c r="J10" s="46">
        <f t="shared" si="0"/>
        <v>-40</v>
      </c>
      <c r="K10" s="46">
        <v>-10</v>
      </c>
      <c r="L10" s="36">
        <f t="shared" si="1"/>
        <v>-50</v>
      </c>
    </row>
    <row r="11" spans="1:12" ht="12.75">
      <c r="A11" s="45" t="s">
        <v>100</v>
      </c>
      <c r="B11" s="44"/>
      <c r="C11" s="44"/>
      <c r="D11" s="44"/>
      <c r="E11" s="44"/>
      <c r="F11" s="44"/>
      <c r="G11" s="46">
        <v>-68</v>
      </c>
      <c r="H11" s="46">
        <v>-1310</v>
      </c>
      <c r="I11" s="46">
        <v>1378</v>
      </c>
      <c r="J11" s="46">
        <f t="shared" si="0"/>
        <v>0</v>
      </c>
      <c r="K11" s="44"/>
      <c r="L11" s="36"/>
    </row>
    <row r="12" spans="1:12" ht="25.5" customHeight="1">
      <c r="A12" s="45" t="s">
        <v>103</v>
      </c>
      <c r="B12" s="44"/>
      <c r="C12" s="44"/>
      <c r="D12" s="46">
        <v>4</v>
      </c>
      <c r="E12" s="46"/>
      <c r="F12" s="46"/>
      <c r="G12" s="46"/>
      <c r="H12" s="46"/>
      <c r="I12" s="46"/>
      <c r="J12" s="46">
        <f t="shared" si="0"/>
        <v>4</v>
      </c>
      <c r="K12" s="46">
        <v>2</v>
      </c>
      <c r="L12" s="36">
        <f t="shared" si="1"/>
        <v>6</v>
      </c>
    </row>
    <row r="13" spans="1:12" ht="25.5" customHeight="1">
      <c r="A13" s="45" t="s">
        <v>113</v>
      </c>
      <c r="B13" s="44"/>
      <c r="C13" s="44"/>
      <c r="D13" s="46"/>
      <c r="E13" s="46">
        <v>-8</v>
      </c>
      <c r="F13" s="46">
        <v>524</v>
      </c>
      <c r="G13" s="46">
        <v>-699</v>
      </c>
      <c r="H13" s="46">
        <v>183</v>
      </c>
      <c r="I13" s="46"/>
      <c r="J13" s="46">
        <f t="shared" si="0"/>
        <v>0</v>
      </c>
      <c r="K13" s="46"/>
      <c r="L13" s="36"/>
    </row>
    <row r="14" spans="1:12" ht="12.75">
      <c r="A14" s="45" t="s">
        <v>104</v>
      </c>
      <c r="B14" s="44"/>
      <c r="C14" s="44"/>
      <c r="D14" s="46">
        <v>15</v>
      </c>
      <c r="E14" s="46"/>
      <c r="F14" s="46"/>
      <c r="G14" s="46"/>
      <c r="H14" s="46">
        <v>-118</v>
      </c>
      <c r="I14" s="46"/>
      <c r="J14" s="46">
        <f t="shared" si="0"/>
        <v>-103</v>
      </c>
      <c r="K14" s="46">
        <v>103</v>
      </c>
      <c r="L14" s="36"/>
    </row>
    <row r="15" spans="1:12" ht="12.75">
      <c r="A15" s="45" t="s">
        <v>105</v>
      </c>
      <c r="B15" s="44"/>
      <c r="C15" s="44"/>
      <c r="D15" s="46">
        <v>-90</v>
      </c>
      <c r="E15" s="46">
        <v>9</v>
      </c>
      <c r="F15" s="46"/>
      <c r="G15" s="46">
        <v>-61</v>
      </c>
      <c r="H15" s="46">
        <v>46</v>
      </c>
      <c r="I15" s="46"/>
      <c r="J15" s="46">
        <f t="shared" si="0"/>
        <v>-96</v>
      </c>
      <c r="K15" s="46">
        <v>31</v>
      </c>
      <c r="L15" s="36">
        <f t="shared" si="1"/>
        <v>-65</v>
      </c>
    </row>
    <row r="16" spans="1:12" ht="12.75">
      <c r="A16" s="43" t="s">
        <v>106</v>
      </c>
      <c r="B16" s="44">
        <f>B8+B9+B10+B11+B12+B13+B14+B15</f>
        <v>4270</v>
      </c>
      <c r="C16" s="44">
        <f aca="true" t="shared" si="2" ref="C16:L16">C8+C9+C10+C11+C12+C13+C14+C15</f>
        <v>980</v>
      </c>
      <c r="D16" s="44">
        <f t="shared" si="2"/>
        <v>577</v>
      </c>
      <c r="E16" s="44">
        <f t="shared" si="2"/>
        <v>881</v>
      </c>
      <c r="F16" s="44">
        <f t="shared" si="2"/>
        <v>10510</v>
      </c>
      <c r="G16" s="44">
        <f t="shared" si="2"/>
        <v>7270</v>
      </c>
      <c r="H16" s="44">
        <f t="shared" si="2"/>
        <v>8846</v>
      </c>
      <c r="I16" s="44">
        <f t="shared" si="2"/>
        <v>-484</v>
      </c>
      <c r="J16" s="44">
        <f t="shared" si="2"/>
        <v>32850</v>
      </c>
      <c r="K16" s="44">
        <f t="shared" si="2"/>
        <v>6678</v>
      </c>
      <c r="L16" s="44">
        <f t="shared" si="2"/>
        <v>39528</v>
      </c>
    </row>
    <row r="17" spans="1:12" ht="24">
      <c r="A17" s="45" t="s">
        <v>141</v>
      </c>
      <c r="B17" s="44"/>
      <c r="C17" s="44"/>
      <c r="D17" s="44"/>
      <c r="E17" s="44"/>
      <c r="F17" s="44"/>
      <c r="G17" s="44"/>
      <c r="H17" s="46"/>
      <c r="I17" s="68">
        <v>-678</v>
      </c>
      <c r="J17" s="68">
        <f t="shared" si="0"/>
        <v>-678</v>
      </c>
      <c r="K17" s="68">
        <v>-708</v>
      </c>
      <c r="L17" s="44">
        <f t="shared" si="1"/>
        <v>-1386</v>
      </c>
    </row>
    <row r="18" spans="1:12" ht="24">
      <c r="A18" s="45" t="s">
        <v>102</v>
      </c>
      <c r="B18" s="44"/>
      <c r="C18" s="44"/>
      <c r="D18" s="44"/>
      <c r="E18" s="44"/>
      <c r="F18" s="44"/>
      <c r="G18" s="44"/>
      <c r="H18" s="46">
        <v>-23</v>
      </c>
      <c r="I18" s="68"/>
      <c r="J18" s="70">
        <f t="shared" si="0"/>
        <v>-23</v>
      </c>
      <c r="K18" s="70">
        <v>-8</v>
      </c>
      <c r="L18" s="35">
        <f t="shared" si="1"/>
        <v>-31</v>
      </c>
    </row>
    <row r="19" spans="1:12" ht="12.75">
      <c r="A19" s="45" t="s">
        <v>100</v>
      </c>
      <c r="B19" s="44"/>
      <c r="C19" s="44"/>
      <c r="D19" s="44"/>
      <c r="E19" s="44"/>
      <c r="F19" s="44"/>
      <c r="G19" s="46">
        <v>-24</v>
      </c>
      <c r="H19" s="46">
        <v>24</v>
      </c>
      <c r="I19" s="46"/>
      <c r="J19" s="46">
        <f t="shared" si="0"/>
        <v>0</v>
      </c>
      <c r="K19" s="46"/>
      <c r="L19" s="35"/>
    </row>
    <row r="20" spans="1:12" ht="24">
      <c r="A20" s="45" t="s">
        <v>130</v>
      </c>
      <c r="B20" s="44"/>
      <c r="C20" s="44"/>
      <c r="D20" s="44"/>
      <c r="E20" s="44"/>
      <c r="F20" s="44"/>
      <c r="G20" s="44"/>
      <c r="H20" s="44"/>
      <c r="I20" s="44"/>
      <c r="J20" s="44"/>
      <c r="K20" s="46">
        <v>900</v>
      </c>
      <c r="L20" s="35">
        <f t="shared" si="1"/>
        <v>900</v>
      </c>
    </row>
    <row r="21" spans="1:12" ht="12.75">
      <c r="A21" s="45" t="s">
        <v>142</v>
      </c>
      <c r="B21" s="44"/>
      <c r="C21" s="44"/>
      <c r="D21" s="44"/>
      <c r="E21" s="44"/>
      <c r="F21" s="46">
        <v>-4</v>
      </c>
      <c r="G21" s="44"/>
      <c r="H21" s="46">
        <v>-105</v>
      </c>
      <c r="I21" s="46"/>
      <c r="J21" s="46">
        <f t="shared" si="0"/>
        <v>-109</v>
      </c>
      <c r="K21" s="46">
        <v>-109</v>
      </c>
      <c r="L21" s="35">
        <f t="shared" si="1"/>
        <v>-218</v>
      </c>
    </row>
    <row r="22" spans="1:12" ht="12.75">
      <c r="A22" s="45" t="s">
        <v>143</v>
      </c>
      <c r="B22" s="44"/>
      <c r="C22" s="44"/>
      <c r="D22" s="46">
        <v>-33</v>
      </c>
      <c r="E22" s="46">
        <v>1</v>
      </c>
      <c r="F22" s="46"/>
      <c r="G22" s="46">
        <v>-351</v>
      </c>
      <c r="H22" s="46">
        <v>23</v>
      </c>
      <c r="I22" s="46"/>
      <c r="J22" s="46">
        <f t="shared" si="0"/>
        <v>-360</v>
      </c>
      <c r="K22" s="46">
        <v>-11</v>
      </c>
      <c r="L22" s="35">
        <f t="shared" si="1"/>
        <v>-371</v>
      </c>
    </row>
    <row r="23" spans="1:12" ht="12" customHeight="1">
      <c r="A23" s="43" t="s">
        <v>134</v>
      </c>
      <c r="B23" s="65">
        <f>B16+B17+B18+B19+B20+B21+B22</f>
        <v>4270</v>
      </c>
      <c r="C23" s="65">
        <f aca="true" t="shared" si="3" ref="C23:K23">C16+C17+C18+C19+C20+C21+C22</f>
        <v>980</v>
      </c>
      <c r="D23" s="65">
        <f t="shared" si="3"/>
        <v>544</v>
      </c>
      <c r="E23" s="65">
        <f t="shared" si="3"/>
        <v>882</v>
      </c>
      <c r="F23" s="65">
        <f t="shared" si="3"/>
        <v>10506</v>
      </c>
      <c r="G23" s="65">
        <f t="shared" si="3"/>
        <v>6895</v>
      </c>
      <c r="H23" s="65">
        <f t="shared" si="3"/>
        <v>8765</v>
      </c>
      <c r="I23" s="65">
        <f t="shared" si="3"/>
        <v>-1162</v>
      </c>
      <c r="J23" s="65">
        <f t="shared" si="3"/>
        <v>31680</v>
      </c>
      <c r="K23" s="65">
        <f t="shared" si="3"/>
        <v>6742</v>
      </c>
      <c r="L23" s="35">
        <f>SUM(L16:L22)</f>
        <v>38422</v>
      </c>
    </row>
    <row r="24" spans="1:12" ht="26.25" customHeight="1">
      <c r="A24" s="45" t="s">
        <v>141</v>
      </c>
      <c r="B24" s="63"/>
      <c r="C24" s="63"/>
      <c r="D24" s="63"/>
      <c r="E24" s="63"/>
      <c r="F24" s="63"/>
      <c r="G24" s="63"/>
      <c r="H24" s="46">
        <v>32</v>
      </c>
      <c r="I24" s="63"/>
      <c r="J24" s="46">
        <f t="shared" si="0"/>
        <v>32</v>
      </c>
      <c r="K24" s="46">
        <v>-187</v>
      </c>
      <c r="L24" s="35">
        <f t="shared" si="1"/>
        <v>-155</v>
      </c>
    </row>
    <row r="25" spans="1:12" ht="12" customHeight="1">
      <c r="A25" s="45" t="s">
        <v>143</v>
      </c>
      <c r="B25" s="63"/>
      <c r="C25" s="63"/>
      <c r="D25" s="46">
        <v>-6</v>
      </c>
      <c r="E25" s="63"/>
      <c r="F25" s="63"/>
      <c r="G25" s="63"/>
      <c r="H25" s="46">
        <v>-12</v>
      </c>
      <c r="I25" s="63"/>
      <c r="J25" s="46">
        <f t="shared" si="0"/>
        <v>-18</v>
      </c>
      <c r="K25" s="81">
        <v>13</v>
      </c>
      <c r="L25" s="35">
        <f t="shared" si="1"/>
        <v>-5</v>
      </c>
    </row>
    <row r="26" spans="1:12" ht="12" customHeight="1">
      <c r="A26" s="43" t="s">
        <v>155</v>
      </c>
      <c r="B26" s="65">
        <f>B23+B24+B25</f>
        <v>4270</v>
      </c>
      <c r="C26" s="65">
        <f aca="true" t="shared" si="4" ref="C26:J26">C23+C24+C25</f>
        <v>980</v>
      </c>
      <c r="D26" s="65">
        <f t="shared" si="4"/>
        <v>538</v>
      </c>
      <c r="E26" s="65">
        <f t="shared" si="4"/>
        <v>882</v>
      </c>
      <c r="F26" s="65">
        <f t="shared" si="4"/>
        <v>10506</v>
      </c>
      <c r="G26" s="65">
        <f t="shared" si="4"/>
        <v>6895</v>
      </c>
      <c r="H26" s="65">
        <f t="shared" si="4"/>
        <v>8785</v>
      </c>
      <c r="I26" s="65">
        <f t="shared" si="4"/>
        <v>-1162</v>
      </c>
      <c r="J26" s="65">
        <f t="shared" si="4"/>
        <v>31694</v>
      </c>
      <c r="K26" s="65">
        <f>K23+K24+K25</f>
        <v>6568</v>
      </c>
      <c r="L26" s="65">
        <f>L23+L24+L25</f>
        <v>38262</v>
      </c>
    </row>
    <row r="27" spans="1:11" ht="12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7" ht="33.75" customHeight="1">
      <c r="A28" s="83" t="s">
        <v>150</v>
      </c>
      <c r="B28" s="83"/>
      <c r="C28" s="83"/>
      <c r="D28" s="83"/>
      <c r="E28" s="83"/>
      <c r="F28" s="83"/>
      <c r="G28" s="83"/>
    </row>
    <row r="29" spans="1:4" ht="12.75">
      <c r="A29" s="84"/>
      <c r="B29" s="84"/>
      <c r="C29" s="85"/>
      <c r="D29" s="85"/>
    </row>
    <row r="30" spans="1:6" ht="12.75">
      <c r="A30" s="21" t="s">
        <v>28</v>
      </c>
      <c r="B30" s="19"/>
      <c r="C30" s="19"/>
      <c r="D30" s="20"/>
      <c r="E30" s="71"/>
      <c r="F30" s="71"/>
    </row>
    <row r="31" spans="1:6" ht="12.75">
      <c r="A31" s="22" t="s">
        <v>114</v>
      </c>
      <c r="B31" s="19"/>
      <c r="C31" s="19"/>
      <c r="D31" s="20"/>
      <c r="E31" s="71"/>
      <c r="F31" s="71"/>
    </row>
    <row r="32" spans="1:6" ht="12.75">
      <c r="A32" s="18"/>
      <c r="B32" s="19"/>
      <c r="C32" s="19"/>
      <c r="D32" s="20"/>
      <c r="E32" s="71"/>
      <c r="F32" s="71"/>
    </row>
    <row r="33" spans="1:6" ht="12.75">
      <c r="A33" s="23" t="s">
        <v>29</v>
      </c>
      <c r="B33" s="19"/>
      <c r="C33" s="19"/>
      <c r="D33" s="20"/>
      <c r="E33" s="71"/>
      <c r="F33" s="71"/>
    </row>
    <row r="34" spans="1:6" ht="12.75">
      <c r="A34" s="22" t="s">
        <v>89</v>
      </c>
      <c r="B34" s="19"/>
      <c r="C34" s="19"/>
      <c r="D34" s="20"/>
      <c r="E34" s="71"/>
      <c r="F34" s="71"/>
    </row>
    <row r="35" spans="1:6" ht="12.75">
      <c r="A35" s="24"/>
      <c r="B35" s="25"/>
      <c r="C35" s="26"/>
      <c r="D35" s="27"/>
      <c r="E35" s="71"/>
      <c r="F35" s="71"/>
    </row>
    <row r="36" spans="1:6" ht="18" customHeight="1">
      <c r="A36" s="91" t="s">
        <v>153</v>
      </c>
      <c r="B36" s="91"/>
      <c r="C36" s="91"/>
      <c r="D36" s="27"/>
      <c r="E36" s="71"/>
      <c r="F36" s="71"/>
    </row>
    <row r="37" spans="1:13" ht="12.75">
      <c r="A37" s="74"/>
      <c r="B37" s="75"/>
      <c r="C37" s="76"/>
      <c r="D37" s="76"/>
      <c r="M37">
        <v>4</v>
      </c>
    </row>
    <row r="38" spans="1:4" ht="12.75">
      <c r="A38" s="74"/>
      <c r="B38" s="75"/>
      <c r="C38" s="76"/>
      <c r="D38" s="76"/>
    </row>
    <row r="39" spans="1:2" ht="12.75">
      <c r="A39" s="40"/>
      <c r="B39" s="47"/>
    </row>
  </sheetData>
  <sheetProtection/>
  <mergeCells count="17">
    <mergeCell ref="E6:G6"/>
    <mergeCell ref="C6:C7"/>
    <mergeCell ref="C5:G5"/>
    <mergeCell ref="A29:B29"/>
    <mergeCell ref="C29:D29"/>
    <mergeCell ref="A28:G28"/>
    <mergeCell ref="D6:D7"/>
    <mergeCell ref="A36:C36"/>
    <mergeCell ref="H5:I5"/>
    <mergeCell ref="L5:L7"/>
    <mergeCell ref="A1:L1"/>
    <mergeCell ref="A2:L2"/>
    <mergeCell ref="A3:L3"/>
    <mergeCell ref="A5:A7"/>
    <mergeCell ref="B5:B7"/>
    <mergeCell ref="J5:J7"/>
    <mergeCell ref="K5:K7"/>
  </mergeCells>
  <printOptions/>
  <pageMargins left="0.7480314960629921" right="0.62" top="0.41" bottom="0.2" header="0.22" footer="0.1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2012-05-28T06:31:16Z</cp:lastPrinted>
  <dcterms:created xsi:type="dcterms:W3CDTF">2005-02-19T14:29:21Z</dcterms:created>
  <dcterms:modified xsi:type="dcterms:W3CDTF">2012-05-28T11:39:11Z</dcterms:modified>
  <cp:category/>
  <cp:version/>
  <cp:contentType/>
  <cp:contentStatus/>
</cp:coreProperties>
</file>