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9120" tabRatio="531" activeTab="0"/>
  </bookViews>
  <sheets>
    <sheet name="lise" sheetId="1" r:id="rId1"/>
    <sheet name="zagl_str_01" sheetId="2" r:id="rId2"/>
    <sheet name="kofs" sheetId="3" r:id="rId3"/>
    <sheet name="kovd" sheetId="4" r:id="rId4"/>
    <sheet name="kopp" sheetId="5" r:id="rId5"/>
    <sheet name="kosk" sheetId="6" r:id="rId6"/>
  </sheets>
  <definedNames>
    <definedName name="_Hlt140985041" localSheetId="1">'zagl_str_01'!$A$25</definedName>
  </definedNames>
  <calcPr fullCalcOnLoad="1"/>
</workbook>
</file>

<file path=xl/sharedStrings.xml><?xml version="1.0" encoding="utf-8"?>
<sst xmlns="http://schemas.openxmlformats.org/spreadsheetml/2006/main" count="199" uniqueCount="159">
  <si>
    <t>КОНСОЛИДИРАН ФИНАНСОВ ОТЧЕТ НА „ТК-ХОЛД” АД</t>
  </si>
  <si>
    <t>СЪДЪРЖАНИЕ</t>
  </si>
  <si>
    <t>КОНСОЛИДИРАН  ОТЧЕТ ЗА ФИНАНСОВОТО СЪСТОЯНИЕ</t>
  </si>
  <si>
    <t xml:space="preserve">КОНСОЛИДИРАН  ОТЧЕТ ЗА ВСЕОБХВАТНИЯ ДОХОД </t>
  </si>
  <si>
    <t xml:space="preserve">            </t>
  </si>
  <si>
    <t>КОНСОЛИДИРАН ОТЧЕТ ЗА ПАРИЧЕН ПОТОК</t>
  </si>
  <si>
    <t>КОНСОЛИДИРАН ОТЧЕТ ЗА ПРОМЕНИТЕ В КАПИТАЛА</t>
  </si>
  <si>
    <t>НЕТЕКУЩИ АКТИВИ</t>
  </si>
  <si>
    <t>ТЕКУЩИ АКТИВИ</t>
  </si>
  <si>
    <t>ОБЩО АКТИВИ</t>
  </si>
  <si>
    <t>КАПИТАЛ</t>
  </si>
  <si>
    <t>СОБСТВЕН КАПИТАЛ, ПРИНАДЛЕЖАЩ  НА ГРУПАТА</t>
  </si>
  <si>
    <t>СОБСТВЕН КАПИТАЛ, НЕПРИНАДЛЕЖАЩ НА ГРУПАТА</t>
  </si>
  <si>
    <t>ПАСИВИ</t>
  </si>
  <si>
    <t>НЕТЕКУЩИ ПАСИВИ, В Т. Ч.:</t>
  </si>
  <si>
    <t>ТЕКУЩИ ПАСИВИ</t>
  </si>
  <si>
    <t>ОБЩО СОБСТВЕН КАПИТАЛ И ПАСИВИ</t>
  </si>
  <si>
    <t>Други приходи от дейността</t>
  </si>
  <si>
    <t>Разходи за външни услуги</t>
  </si>
  <si>
    <t>Разходи за амортизации</t>
  </si>
  <si>
    <t>Други разходи за дейността</t>
  </si>
  <si>
    <t>Промени в салдото на готовата продукция и незавършеното производство</t>
  </si>
  <si>
    <t>ПЕЧАЛБА ОТ ДЕЙНОСТТА</t>
  </si>
  <si>
    <t>ФИНАНСОВИ ПРИХОДИ /РАЗХОДИ НЕТО</t>
  </si>
  <si>
    <t>ПРИХОДИ ОТ ФИНАНСИРАНИЯ</t>
  </si>
  <si>
    <t>ПЕЧАЛБА/ЗАГУБА ПРЕДИ РАЗХОДИ ЗА ДАНЪЦИ</t>
  </si>
  <si>
    <t>РАЗХОД ЗА ДАНЪЦИ</t>
  </si>
  <si>
    <t>НЕТНА ПЕЧАЛБА/ ЗАГУБА ОТ ДЕЙНОСТТА, В Т.Ч.:</t>
  </si>
  <si>
    <t>Изпълнителен директор :</t>
  </si>
  <si>
    <t>Главен счетоводител :</t>
  </si>
  <si>
    <t>А. ПАРИЧНИ ПОТОЦИ ОТ ОПЕРАТИВНА ДЕЙНОСТ</t>
  </si>
  <si>
    <t xml:space="preserve">Постъпления от клиенти </t>
  </si>
  <si>
    <t>Плащания на доставчици</t>
  </si>
  <si>
    <t>Плащания, свързани с възнаграждения</t>
  </si>
  <si>
    <t>Получени лихви</t>
  </si>
  <si>
    <t>Курсови разлики</t>
  </si>
  <si>
    <t>Други постъпления /плащания от оперативна  дейност</t>
  </si>
  <si>
    <t>Б. ПАРИЧНИ ПОТОЦИ ОТ ИНВЕСТИЦИОННА ДЕЙНОСТ</t>
  </si>
  <si>
    <t xml:space="preserve">Покупка на дълготрайни активи </t>
  </si>
  <si>
    <t>Постъпления от  продажба на дълготрайни активи</t>
  </si>
  <si>
    <t>Предоставени заеми</t>
  </si>
  <si>
    <t>Получени лихви по предоставени заеми</t>
  </si>
  <si>
    <t>В. ПАРИЧНИ ПОТОЦИ ОТ ФИНАНСОВА ДЕЙНОСТ</t>
  </si>
  <si>
    <t xml:space="preserve">Постъпления от заеми </t>
  </si>
  <si>
    <t>Платени лихви по заеми с инвестиционнно предназначение</t>
  </si>
  <si>
    <t>Изплатени дивиденти</t>
  </si>
  <si>
    <t>Други постъпления/ плащания от финансова дейност</t>
  </si>
  <si>
    <t>Д. ПАРИЧНИ СРЕДСТВА В НАЧАЛОТО НА ПЕРИОДА</t>
  </si>
  <si>
    <t>Е. ПАРИЧНИ СРЕДСТВА В КРАЯ НА ПЕРИОДА</t>
  </si>
  <si>
    <t>И</t>
  </si>
  <si>
    <t xml:space="preserve">ДОКЛАД ЗА ДЕЙНОСТТА </t>
  </si>
  <si>
    <t xml:space="preserve">ПРИЛОЖЕНИЕ КЪМ  КОНСОЛИДИРАН ФИНАНСОВ ОТЧЕТ </t>
  </si>
  <si>
    <t>1. ИНФОРМАЦИЯ ЗА ДРУЖЕСТВОТО</t>
  </si>
  <si>
    <t xml:space="preserve">НА "ТК ХОЛД" АД </t>
  </si>
  <si>
    <t> 6</t>
  </si>
  <si>
    <t>Раздели и балансови пера</t>
  </si>
  <si>
    <t>Бележки №</t>
  </si>
  <si>
    <t>Имоти, машини, съоръжения и оборудване</t>
  </si>
  <si>
    <t xml:space="preserve">Инвестиционни имоти </t>
  </si>
  <si>
    <t>Нематериални активи</t>
  </si>
  <si>
    <t>Материални запаси</t>
  </si>
  <si>
    <t>Текущи търговски и други вземания</t>
  </si>
  <si>
    <t>Финансови активи</t>
  </si>
  <si>
    <t>Парични средства</t>
  </si>
  <si>
    <t>Основен капитал</t>
  </si>
  <si>
    <t>Резерви</t>
  </si>
  <si>
    <t>Финансирания</t>
  </si>
  <si>
    <t>Други нетекущи пасиви</t>
  </si>
  <si>
    <t xml:space="preserve">Отсрочени данъчни пасиви </t>
  </si>
  <si>
    <t>Наименование на приходите и разходите</t>
  </si>
  <si>
    <t>Разходи за суровини и материали</t>
  </si>
  <si>
    <t>Разходи за  персонала</t>
  </si>
  <si>
    <t>Балансова стойност на продадени активи</t>
  </si>
  <si>
    <t>Печалба/загуба за групата</t>
  </si>
  <si>
    <t>Печалба/загуба за малцинствено участие</t>
  </si>
  <si>
    <t xml:space="preserve">ДРУГ ВСЕОБХВАТЕН ДОХОД                                                                          </t>
  </si>
  <si>
    <t xml:space="preserve">ОБЩ ВСЕОБХВАТЕН ДОХОД, В Т.Ч.:                                                                          </t>
  </si>
  <si>
    <r>
      <t xml:space="preserve">общ всеобхватен доход  за групата </t>
    </r>
    <r>
      <rPr>
        <b/>
        <sz val="10"/>
        <rFont val="Arial"/>
        <family val="2"/>
      </rPr>
      <t xml:space="preserve">                                                                                            </t>
    </r>
  </si>
  <si>
    <r>
      <t>Доходи на акция в лв</t>
    </r>
    <r>
      <rPr>
        <b/>
        <sz val="10"/>
        <rFont val="Arial"/>
        <family val="2"/>
      </rPr>
      <t xml:space="preserve">.                                                                                                                 </t>
    </r>
  </si>
  <si>
    <t>Наименование на паричните потоци</t>
  </si>
  <si>
    <t>Платени /възстановени данъци (без корпоративен данък)</t>
  </si>
  <si>
    <t>Платен корпоративен данък върху печалбата</t>
  </si>
  <si>
    <t xml:space="preserve">Платени банкови такси и лихви </t>
  </si>
  <si>
    <t xml:space="preserve"> НЕТЕН ПАРИЧЕН ПОТОК ОТ ОПЕРАТИВНА ДЕЙНОСТ</t>
  </si>
  <si>
    <t xml:space="preserve">НЕТЕН ПОТОК ОТ ИНВЕСТИЦИОННА ДЕЙНОСТ </t>
  </si>
  <si>
    <t xml:space="preserve">НЕТЕН ПАРИЧЕН ПОТОК  ОТ ФИНАНСОВА ДЕЙНОСТ </t>
  </si>
  <si>
    <t xml:space="preserve">Г. ИЗМЕНЕНИЯ НА ПАРИЧНИТЕ СРЕДСТВА ПРЕЗ ПЕРИОДА </t>
  </si>
  <si>
    <t>Атанаска  Николова</t>
  </si>
  <si>
    <t>ПОКАЗАТЕЛИ</t>
  </si>
  <si>
    <t>Финансов резултат</t>
  </si>
  <si>
    <t xml:space="preserve">Преоц. резерв </t>
  </si>
  <si>
    <t>целеви резерви</t>
  </si>
  <si>
    <t>печалба</t>
  </si>
  <si>
    <t>загуба</t>
  </si>
  <si>
    <t>Общи</t>
  </si>
  <si>
    <t>резерви от консолидация</t>
  </si>
  <si>
    <t>други</t>
  </si>
  <si>
    <t>Нетна печалба/загуба за периода</t>
  </si>
  <si>
    <t>2. Покриване на загуби</t>
  </si>
  <si>
    <t xml:space="preserve">Салдо към 31.12.2009 г. </t>
  </si>
  <si>
    <t xml:space="preserve">1.Разпределение на печалбата </t>
  </si>
  <si>
    <t>3. Ефект от отсрочени данъци</t>
  </si>
  <si>
    <t>3. От изменения в групата</t>
  </si>
  <si>
    <t>4. Други изменения</t>
  </si>
  <si>
    <t xml:space="preserve">Салдо към 31.12.2010 г. </t>
  </si>
  <si>
    <t xml:space="preserve">премии от емисия </t>
  </si>
  <si>
    <t>BGN ’000</t>
  </si>
  <si>
    <t>Собствен капитал за Групата</t>
  </si>
  <si>
    <t>Собствен капитал за МУ</t>
  </si>
  <si>
    <t>в т.ч. преоценъчен резерв на отписани активи                                                                          5                                1</t>
  </si>
  <si>
    <t xml:space="preserve">общ всеобхватен доход за малцинствено участие                                                                   </t>
  </si>
  <si>
    <t>3. Ефект от консолидация</t>
  </si>
  <si>
    <t>Юри Аройо</t>
  </si>
  <si>
    <t>2. ОПИСАНИЕ НА ЗНАЧИТЕЛНИТЕ СЧЕТОВОДНИ ПОЛИТИКИ</t>
  </si>
  <si>
    <t>3. КОНСОЛИДАЦИОННИ ПРОЦЕДУРИ</t>
  </si>
  <si>
    <t>4. ИМОТИ, МАШИНИ,  СЪОРЪЖЕНИЯ И ОБОРУДВАНЕ</t>
  </si>
  <si>
    <t>5. ДЪЛГОТРАЙНИ НЕМАТЕРИАЛНИ АКТИВИ</t>
  </si>
  <si>
    <t>6. ФИНАНСОВИ АКТИВИ</t>
  </si>
  <si>
    <t>8. НЕТЕКУЩИ ТЪРГОВСКИ И ДРУГИ ВЗЕМАНИЯ</t>
  </si>
  <si>
    <t>9. ТЕКУЩИ ТЪРГОВСКИ И ДРУГИ ВЗЕМАНИЯ</t>
  </si>
  <si>
    <t>10. РЕЗЕРВИ</t>
  </si>
  <si>
    <t>13. ФИНАНСОВИ ПРИХОДИ/РАЗХОДИ</t>
  </si>
  <si>
    <t>КОНСОЛИДИРАН ДОКЛАД ЗА ДЕЙНОСТТА</t>
  </si>
  <si>
    <t>7. ПЕЧАЛБИ И ЗАГУБИ ОТ АСОЦИИРАНИ ПРЕДПРИЯТИЯ ПРИ ПРИЛАГАНЕ МЕТОДА НА СОБСТВЕНИЯ КАПИТА</t>
  </si>
  <si>
    <t>11. НЕТЕКУЩИ ПАСИВИ</t>
  </si>
  <si>
    <t>12. ТЕКУЩИ ПАСИВИ</t>
  </si>
  <si>
    <t>Биологични активи</t>
  </si>
  <si>
    <t>Нетекущи търговски и други задължения</t>
  </si>
  <si>
    <t>3. Изменение от емитиране на ценни книжа</t>
  </si>
  <si>
    <t>Нетекущи търговски и други вземания</t>
  </si>
  <si>
    <t>Платени задължения по лизингови договори</t>
  </si>
  <si>
    <t>Общо собствен капитал</t>
  </si>
  <si>
    <t xml:space="preserve">Салдо към 31.12.2011 г. </t>
  </si>
  <si>
    <t>Покупка на инвестиции</t>
  </si>
  <si>
    <t>Платени  заеми</t>
  </si>
  <si>
    <t>14. ДОХОД НА АКЦИЯ</t>
  </si>
  <si>
    <t>15. СЪБИТИЯ СЛЕД КРАЯ НА ОТЧЕТНИЯ ПЕРИОД</t>
  </si>
  <si>
    <t>НА ТК " ХОЛД" АД</t>
  </si>
  <si>
    <t xml:space="preserve"> Нетна печалба/загуба за периода</t>
  </si>
  <si>
    <t>4. От изменения в групата</t>
  </si>
  <si>
    <t>5. Други изменения</t>
  </si>
  <si>
    <t>КОНСОЛИДИРАН ОТЧЕТ ЗА ВСЕОБХВАТНИЯ ДОХОД</t>
  </si>
  <si>
    <t xml:space="preserve"> КОНСОЛИДИРАН ОТЧЕТ ЗА ПАРИЧЕН ПОТОК</t>
  </si>
  <si>
    <t>Отсрочени данъчни активи</t>
  </si>
  <si>
    <t>Приходи от продажби</t>
  </si>
  <si>
    <t>МЕЖДИНЕН КОНСОЛИДИРАН ФИНАНСОВ ОТЧЕТ</t>
  </si>
  <si>
    <t xml:space="preserve">Приложенията на страници от 5 до 15 са неразделна част от финансовия отчет. </t>
  </si>
  <si>
    <t>МЕЖДИНЕН КОНСОЛИДИРАН ОТЧЕТ ЗА ФИНАНСОВОТО СЪСТОЯНИЕ</t>
  </si>
  <si>
    <t>Натрупана печалба, в т.ч.</t>
  </si>
  <si>
    <t>печалби от предходни години</t>
  </si>
  <si>
    <t>печалба/загуба от текущата година</t>
  </si>
  <si>
    <t>Възстановени предоставени заеми</t>
  </si>
  <si>
    <t>Постъпления от емитиране на ценни книжа</t>
  </si>
  <si>
    <t>ЗА ТРЕТО ТРИМЕСЕЧИЕ НА 2012 ГОДИНА</t>
  </si>
  <si>
    <t>Към 30.09.2012 г.</t>
  </si>
  <si>
    <t>за периода, приключващ към 30 септември 2012 година</t>
  </si>
  <si>
    <t>Дата на съставяне:  26 Ноември 2012 година</t>
  </si>
  <si>
    <t xml:space="preserve">Салдо към 30.09.2012 г. </t>
  </si>
  <si>
    <t>НОЕМВРИ 2012 ГОДИНА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</si>
</sst>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0.000"/>
    <numFmt numFmtId="166" formatCode="0.0"/>
    <numFmt numFmtId="167" formatCode="_-* #,##0.0\ _л_в_-;\-* #,##0.0\ _л_в_-;_-* &quot;-&quot;??\ _л_в_-;_-@_-"/>
    <numFmt numFmtId="168" formatCode="_-* #,##0\ _л_в_-;\-* #,##0\ _л_в_-;_-* &quot;-&quot;??\ _л_в_-;_-@_-"/>
    <numFmt numFmtId="169" formatCode="_-* #,##0.000\ _л_в_-;\-* #,##0.000\ _л_в_-;_-* &quot;-&quot;??\ _л_в_-;_-@_-"/>
    <numFmt numFmtId="170" formatCode="_-* #,##0.0000\ _л_в_-;\-* #,##0.0000\ _л_в_-;_-* &quot;-&quot;??\ _л_в_-;_-@_-"/>
    <numFmt numFmtId="171" formatCode="d/m/yyyy&quot; &quot;&quot;г.&quot;;@"/>
    <numFmt numFmtId="172" formatCode="dd/mm/yyyy&quot; &quot;&quot;г.&quot;;@"/>
    <numFmt numFmtId="173" formatCode="0.00000"/>
    <numFmt numFmtId="174" formatCode="0.000000"/>
    <numFmt numFmtId="175" formatCode="0.0000000"/>
    <numFmt numFmtId="176" formatCode="0;\(0\)"/>
    <numFmt numFmtId="177" formatCode="0.0;\(0.0\)"/>
    <numFmt numFmtId="178" formatCode="0.00;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\(0\)\l"/>
    <numFmt numFmtId="184" formatCode="#,##0;\(#,##0\)"/>
    <numFmt numFmtId="185" formatCode="#,##0.0;\(#,##0.0\)"/>
    <numFmt numFmtId="186" formatCode="#,##0.00;\(#,##0.00\)"/>
    <numFmt numFmtId="187" formatCode="#,##0.000;\(#,##0.000\)"/>
    <numFmt numFmtId="188" formatCode="#,##0;[Red]#,##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76" fontId="1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183" fontId="0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/>
    </xf>
    <xf numFmtId="176" fontId="15" fillId="0" borderId="0" xfId="0" applyNumberFormat="1" applyFont="1" applyFill="1" applyBorder="1" applyAlignment="1">
      <alignment horizontal="justify"/>
    </xf>
    <xf numFmtId="183" fontId="14" fillId="0" borderId="0" xfId="0" applyNumberFormat="1" applyFont="1" applyFill="1" applyAlignment="1">
      <alignment horizontal="left" vertical="center"/>
    </xf>
    <xf numFmtId="176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84" fontId="6" fillId="0" borderId="0" xfId="0" applyNumberFormat="1" applyFont="1" applyFill="1" applyAlignment="1">
      <alignment horizontal="right" vertical="center" wrapText="1"/>
    </xf>
    <xf numFmtId="184" fontId="0" fillId="0" borderId="0" xfId="0" applyNumberFormat="1" applyFont="1" applyFill="1" applyAlignment="1">
      <alignment horizontal="right" vertical="center" wrapText="1"/>
    </xf>
    <xf numFmtId="184" fontId="11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left" vertical="center" wrapText="1"/>
    </xf>
    <xf numFmtId="184" fontId="6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184" fontId="18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left" vertical="center" wrapText="1"/>
    </xf>
    <xf numFmtId="184" fontId="17" fillId="0" borderId="0" xfId="0" applyNumberFormat="1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0" fontId="22" fillId="0" borderId="0" xfId="0" applyFont="1" applyAlignment="1">
      <alignment horizontal="justify"/>
    </xf>
    <xf numFmtId="0" fontId="24" fillId="0" borderId="0" xfId="0" applyFont="1" applyAlignment="1">
      <alignment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 horizontal="left"/>
    </xf>
    <xf numFmtId="0" fontId="10" fillId="0" borderId="0" xfId="0" applyFont="1" applyAlignment="1">
      <alignment/>
    </xf>
    <xf numFmtId="176" fontId="25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14" fillId="0" borderId="0" xfId="0" applyFont="1" applyFill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top" wrapText="1"/>
    </xf>
    <xf numFmtId="184" fontId="6" fillId="0" borderId="0" xfId="0" applyNumberFormat="1" applyFont="1" applyFill="1" applyAlignment="1">
      <alignment horizontal="right" wrapText="1"/>
    </xf>
    <xf numFmtId="186" fontId="0" fillId="0" borderId="0" xfId="0" applyNumberFormat="1" applyFont="1" applyFill="1" applyAlignment="1">
      <alignment horizontal="right" vertical="center" wrapText="1"/>
    </xf>
    <xf numFmtId="186" fontId="0" fillId="0" borderId="0" xfId="0" applyNumberFormat="1" applyFont="1" applyFill="1" applyAlignment="1">
      <alignment vertical="center" wrapText="1"/>
    </xf>
    <xf numFmtId="184" fontId="18" fillId="0" borderId="0" xfId="0" applyNumberFormat="1" applyFont="1" applyFill="1" applyAlignment="1">
      <alignment horizontal="right" wrapText="1"/>
    </xf>
    <xf numFmtId="176" fontId="22" fillId="0" borderId="0" xfId="0" applyNumberFormat="1" applyFont="1" applyAlignment="1">
      <alignment horizontal="left"/>
    </xf>
    <xf numFmtId="184" fontId="17" fillId="0" borderId="0" xfId="0" applyNumberFormat="1" applyFont="1" applyFill="1" applyAlignment="1">
      <alignment horizontal="right" wrapText="1"/>
    </xf>
    <xf numFmtId="188" fontId="0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/>
    </xf>
    <xf numFmtId="188" fontId="6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8" fontId="0" fillId="0" borderId="0" xfId="0" applyNumberFormat="1" applyAlignment="1">
      <alignment/>
    </xf>
    <xf numFmtId="188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84" fontId="11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5"/>
  <sheetViews>
    <sheetView tabSelected="1" zoomScalePageLayoutView="0" workbookViewId="0" topLeftCell="A1">
      <selection activeCell="A37" sqref="A37"/>
    </sheetView>
  </sheetViews>
  <sheetFormatPr defaultColWidth="9.140625" defaultRowHeight="12.75"/>
  <cols>
    <col min="1" max="1" width="87.00390625" style="4" customWidth="1"/>
  </cols>
  <sheetData>
    <row r="2" ht="26.25">
      <c r="A2" s="48" t="s">
        <v>137</v>
      </c>
    </row>
    <row r="14" ht="21" customHeight="1">
      <c r="A14" s="49" t="s">
        <v>145</v>
      </c>
    </row>
    <row r="15" ht="15.75">
      <c r="A15" s="5"/>
    </row>
    <row r="16" ht="17.25" customHeight="1">
      <c r="A16" s="5" t="s">
        <v>49</v>
      </c>
    </row>
    <row r="17" ht="15.75">
      <c r="A17" s="5"/>
    </row>
    <row r="18" ht="21" customHeight="1">
      <c r="A18" s="49" t="s">
        <v>50</v>
      </c>
    </row>
    <row r="20" ht="20.25">
      <c r="A20" s="6"/>
    </row>
    <row r="21" ht="19.5" customHeight="1">
      <c r="A21" s="49" t="s">
        <v>153</v>
      </c>
    </row>
    <row r="27" ht="23.25">
      <c r="A27" s="49"/>
    </row>
    <row r="45" ht="20.25">
      <c r="A45" s="6" t="s">
        <v>158</v>
      </c>
    </row>
  </sheetData>
  <sheetProtection/>
  <printOptions horizontalCentered="1" verticalCentered="1"/>
  <pageMargins left="0.7480314960629921" right="0.7480314960629921" top="0.984251968503937" bottom="1.3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3">
      <selection activeCell="A32" sqref="A32"/>
    </sheetView>
  </sheetViews>
  <sheetFormatPr defaultColWidth="9.140625" defaultRowHeight="12.75"/>
  <cols>
    <col min="1" max="1" width="94.8515625" style="1" customWidth="1"/>
    <col min="2" max="2" width="9.140625" style="1" customWidth="1"/>
    <col min="3" max="3" width="0.13671875" style="1" customWidth="1"/>
    <col min="4" max="4" width="9.140625" style="1" hidden="1" customWidth="1"/>
    <col min="5" max="16384" width="9.140625" style="1" customWidth="1"/>
  </cols>
  <sheetData>
    <row r="1" spans="1:11" ht="20.25">
      <c r="A1" s="50" t="s">
        <v>0</v>
      </c>
      <c r="B1"/>
      <c r="C1"/>
      <c r="D1"/>
      <c r="E1"/>
      <c r="F1"/>
      <c r="G1"/>
      <c r="H1"/>
      <c r="I1"/>
      <c r="J1"/>
      <c r="K1"/>
    </row>
    <row r="2" spans="1:11" ht="20.25">
      <c r="A2" s="50" t="s">
        <v>154</v>
      </c>
      <c r="B2"/>
      <c r="C2"/>
      <c r="D2"/>
      <c r="E2"/>
      <c r="F2"/>
      <c r="G2"/>
      <c r="H2"/>
      <c r="I2"/>
      <c r="J2"/>
      <c r="K2"/>
    </row>
    <row r="3" spans="1:11" ht="15.75">
      <c r="A3" s="2"/>
      <c r="B3"/>
      <c r="C3"/>
      <c r="D3"/>
      <c r="E3"/>
      <c r="F3"/>
      <c r="G3"/>
      <c r="H3"/>
      <c r="I3"/>
      <c r="J3"/>
      <c r="K3"/>
    </row>
    <row r="4" spans="1:11" ht="15.75">
      <c r="A4" s="2"/>
      <c r="B4"/>
      <c r="C4"/>
      <c r="D4"/>
      <c r="E4"/>
      <c r="F4"/>
      <c r="G4"/>
      <c r="H4"/>
      <c r="I4"/>
      <c r="J4"/>
      <c r="K4"/>
    </row>
    <row r="5" spans="1:11" ht="15.75">
      <c r="A5" s="2"/>
      <c r="B5"/>
      <c r="C5"/>
      <c r="D5"/>
      <c r="E5"/>
      <c r="F5"/>
      <c r="G5"/>
      <c r="H5"/>
      <c r="I5"/>
      <c r="J5"/>
      <c r="K5"/>
    </row>
    <row r="6" spans="1:11" ht="15.75">
      <c r="A6" s="2"/>
      <c r="B6"/>
      <c r="C6"/>
      <c r="D6"/>
      <c r="E6"/>
      <c r="F6"/>
      <c r="G6"/>
      <c r="H6"/>
      <c r="I6"/>
      <c r="J6"/>
      <c r="K6"/>
    </row>
    <row r="7" spans="1:11" ht="15.75">
      <c r="A7" s="2"/>
      <c r="B7"/>
      <c r="C7"/>
      <c r="D7"/>
      <c r="E7"/>
      <c r="F7"/>
      <c r="G7"/>
      <c r="H7"/>
      <c r="I7"/>
      <c r="J7"/>
      <c r="K7"/>
    </row>
    <row r="8" spans="1:11" ht="15.75">
      <c r="A8" s="2"/>
      <c r="B8"/>
      <c r="C8"/>
      <c r="D8"/>
      <c r="E8"/>
      <c r="F8"/>
      <c r="G8"/>
      <c r="H8"/>
      <c r="I8"/>
      <c r="J8"/>
      <c r="K8"/>
    </row>
    <row r="9" spans="1:11" ht="22.5">
      <c r="A9" s="51" t="s">
        <v>1</v>
      </c>
      <c r="B9"/>
      <c r="C9"/>
      <c r="D9"/>
      <c r="E9"/>
      <c r="F9"/>
      <c r="G9"/>
      <c r="H9"/>
      <c r="I9"/>
      <c r="J9"/>
      <c r="K9"/>
    </row>
    <row r="10" spans="1:11" ht="18.75">
      <c r="A10" s="3"/>
      <c r="B10"/>
      <c r="C10"/>
      <c r="D10"/>
      <c r="E10"/>
      <c r="F10"/>
      <c r="G10"/>
      <c r="H10"/>
      <c r="I10"/>
      <c r="J10"/>
      <c r="K10"/>
    </row>
    <row r="11" spans="1:11" ht="15.75">
      <c r="A11" s="2"/>
      <c r="B11"/>
      <c r="C11"/>
      <c r="D11"/>
      <c r="E11"/>
      <c r="F11"/>
      <c r="G11"/>
      <c r="H11"/>
      <c r="I11"/>
      <c r="J11"/>
      <c r="K11"/>
    </row>
    <row r="12" spans="1:11" s="57" customFormat="1" ht="18.75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1" s="57" customFormat="1" ht="18.75">
      <c r="A13" s="55" t="s">
        <v>2</v>
      </c>
      <c r="B13" s="55">
        <v>1</v>
      </c>
      <c r="C13" s="55"/>
      <c r="D13" s="56"/>
      <c r="E13" s="56"/>
      <c r="F13" s="56"/>
      <c r="G13" s="56"/>
      <c r="H13" s="56"/>
      <c r="I13" s="56"/>
      <c r="J13" s="56"/>
      <c r="K13" s="56"/>
    </row>
    <row r="14" spans="1:11" s="57" customFormat="1" ht="18.75">
      <c r="A14" s="3"/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1" s="57" customFormat="1" ht="18.75">
      <c r="A15" s="55" t="s">
        <v>3</v>
      </c>
      <c r="B15" s="55">
        <v>2</v>
      </c>
      <c r="C15" s="55"/>
      <c r="D15" s="55" t="s">
        <v>4</v>
      </c>
      <c r="E15" s="56"/>
      <c r="F15" s="56"/>
      <c r="G15" s="56"/>
      <c r="H15" s="56"/>
      <c r="I15" s="56"/>
      <c r="J15" s="56"/>
      <c r="K15" s="56"/>
    </row>
    <row r="16" spans="1:11" s="57" customFormat="1" ht="18.75">
      <c r="A16" s="3"/>
      <c r="B16" s="55"/>
      <c r="C16" s="56"/>
      <c r="D16" s="56"/>
      <c r="E16" s="56"/>
      <c r="F16" s="56"/>
      <c r="G16" s="56"/>
      <c r="H16" s="56"/>
      <c r="I16" s="56"/>
      <c r="J16" s="56"/>
      <c r="K16" s="56"/>
    </row>
    <row r="17" spans="1:11" s="57" customFormat="1" ht="18.75">
      <c r="A17" s="55" t="s">
        <v>5</v>
      </c>
      <c r="B17" s="62">
        <v>3</v>
      </c>
      <c r="C17" s="56"/>
      <c r="E17" s="56"/>
      <c r="F17" s="56"/>
      <c r="G17" s="56"/>
      <c r="H17" s="56"/>
      <c r="I17" s="56"/>
      <c r="J17" s="56"/>
      <c r="K17" s="56"/>
    </row>
    <row r="18" spans="1:11" s="57" customFormat="1" ht="18.7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s="57" customFormat="1" ht="18.75">
      <c r="A19" s="55" t="s">
        <v>6</v>
      </c>
      <c r="B19" s="55">
        <v>4</v>
      </c>
      <c r="C19" s="55"/>
      <c r="D19" s="56"/>
      <c r="E19" s="56"/>
      <c r="F19" s="56"/>
      <c r="G19" s="56"/>
      <c r="H19" s="56"/>
      <c r="I19" s="56"/>
      <c r="J19" s="56"/>
      <c r="K19" s="56"/>
    </row>
    <row r="20" spans="1:11" s="57" customFormat="1" ht="18.75">
      <c r="A20" s="3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s="57" customFormat="1" ht="18.75">
      <c r="A21" s="58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s="57" customFormat="1" ht="18.75">
      <c r="A22" s="58" t="s">
        <v>51</v>
      </c>
      <c r="B22" s="59"/>
      <c r="C22" s="56"/>
      <c r="D22" s="56"/>
      <c r="E22" s="56"/>
      <c r="F22" s="56"/>
      <c r="G22" s="56"/>
      <c r="H22" s="56"/>
      <c r="I22" s="56"/>
      <c r="J22" s="56"/>
      <c r="K22" s="58"/>
    </row>
    <row r="23" spans="1:11" s="8" customFormat="1" ht="16.5" customHeight="1">
      <c r="A23" s="7" t="s">
        <v>52</v>
      </c>
      <c r="B23" s="62">
        <v>5</v>
      </c>
      <c r="C23" s="60"/>
      <c r="D23" s="60"/>
      <c r="E23" s="60"/>
      <c r="F23" s="60"/>
      <c r="G23" s="60"/>
      <c r="H23" s="60"/>
      <c r="I23" s="60"/>
      <c r="J23" s="60"/>
      <c r="K23" s="60"/>
    </row>
    <row r="24" spans="1:11" s="8" customFormat="1" ht="18.75">
      <c r="A24" s="7" t="s">
        <v>113</v>
      </c>
      <c r="B24" s="62">
        <v>5</v>
      </c>
      <c r="C24" s="60"/>
      <c r="D24" s="60"/>
      <c r="E24" s="60"/>
      <c r="F24" s="60"/>
      <c r="G24" s="60"/>
      <c r="H24" s="60"/>
      <c r="I24" s="60"/>
      <c r="J24" s="60"/>
      <c r="K24" s="60"/>
    </row>
    <row r="25" spans="1:11" s="8" customFormat="1" ht="18.75">
      <c r="A25" s="7" t="s">
        <v>114</v>
      </c>
      <c r="B25" s="62">
        <v>9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s="8" customFormat="1" ht="18.75">
      <c r="A26" s="54" t="s">
        <v>115</v>
      </c>
      <c r="B26" s="62">
        <v>11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s="8" customFormat="1" ht="18.75">
      <c r="A27" s="7" t="s">
        <v>116</v>
      </c>
      <c r="B27" s="62">
        <v>12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s="8" customFormat="1" ht="18.75">
      <c r="A28" s="7" t="s">
        <v>117</v>
      </c>
      <c r="B28" s="62">
        <v>12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s="8" customFormat="1" ht="32.25">
      <c r="A29" s="52" t="s">
        <v>123</v>
      </c>
      <c r="B29" s="62">
        <v>13</v>
      </c>
      <c r="C29" s="60"/>
      <c r="D29" s="60"/>
      <c r="E29" s="60"/>
      <c r="F29" s="60"/>
      <c r="G29" s="60"/>
      <c r="H29" s="60"/>
      <c r="I29" s="60"/>
      <c r="J29" s="60"/>
      <c r="K29" s="60"/>
    </row>
    <row r="30" spans="1:2" s="8" customFormat="1" ht="18.75">
      <c r="A30" s="53" t="s">
        <v>118</v>
      </c>
      <c r="B30" s="62">
        <v>13</v>
      </c>
    </row>
    <row r="31" spans="1:2" s="8" customFormat="1" ht="18.75">
      <c r="A31" s="53" t="s">
        <v>119</v>
      </c>
      <c r="B31" s="62">
        <v>13</v>
      </c>
    </row>
    <row r="32" spans="1:2" s="54" customFormat="1" ht="18.75">
      <c r="A32" s="53" t="s">
        <v>120</v>
      </c>
      <c r="B32" s="62">
        <v>14</v>
      </c>
    </row>
    <row r="33" spans="1:2" s="54" customFormat="1" ht="18.75">
      <c r="A33" s="54" t="s">
        <v>124</v>
      </c>
      <c r="B33" s="62">
        <v>14</v>
      </c>
    </row>
    <row r="34" spans="1:2" s="54" customFormat="1" ht="18.75">
      <c r="A34" s="54" t="s">
        <v>125</v>
      </c>
      <c r="B34" s="62">
        <v>14</v>
      </c>
    </row>
    <row r="35" spans="1:2" s="54" customFormat="1" ht="18.75">
      <c r="A35" s="54" t="s">
        <v>121</v>
      </c>
      <c r="B35" s="62">
        <v>14</v>
      </c>
    </row>
    <row r="36" spans="1:2" s="54" customFormat="1" ht="18.75">
      <c r="A36" s="54" t="s">
        <v>135</v>
      </c>
      <c r="B36" s="62">
        <v>15</v>
      </c>
    </row>
    <row r="37" spans="1:2" ht="18.75">
      <c r="A37" s="54" t="s">
        <v>136</v>
      </c>
      <c r="B37" s="69">
        <v>15</v>
      </c>
    </row>
    <row r="39" s="61" customFormat="1" ht="18">
      <c r="A39" s="61" t="s">
        <v>122</v>
      </c>
    </row>
    <row r="42" ht="15.75">
      <c r="A42" s="7"/>
    </row>
  </sheetData>
  <sheetProtection/>
  <printOptions horizontalCentered="1" verticalCentered="1"/>
  <pageMargins left="0.9448818897637796" right="0.7480314960629921" top="0.3937007874015748" bottom="0.984251968503937" header="0.83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1"/>
  <sheetViews>
    <sheetView zoomScalePageLayoutView="0" workbookViewId="0" topLeftCell="A7">
      <selection activeCell="C37" sqref="C37"/>
    </sheetView>
  </sheetViews>
  <sheetFormatPr defaultColWidth="9.140625" defaultRowHeight="12.75"/>
  <cols>
    <col min="1" max="1" width="42.00390625" style="29" customWidth="1"/>
    <col min="2" max="2" width="11.28125" style="32" customWidth="1"/>
    <col min="3" max="3" width="11.00390625" style="71" customWidth="1"/>
    <col min="4" max="4" width="10.8515625" style="71" customWidth="1"/>
    <col min="5" max="16384" width="9.140625" style="9" customWidth="1"/>
  </cols>
  <sheetData>
    <row r="1" spans="1:4" ht="25.5" customHeight="1">
      <c r="A1" s="83" t="s">
        <v>147</v>
      </c>
      <c r="B1" s="83"/>
      <c r="C1" s="83"/>
      <c r="D1" s="83"/>
    </row>
    <row r="2" spans="1:4" ht="12.75">
      <c r="A2" s="83" t="s">
        <v>53</v>
      </c>
      <c r="B2" s="83"/>
      <c r="C2" s="83"/>
      <c r="D2" s="83"/>
    </row>
    <row r="3" spans="1:4" ht="25.5" customHeight="1">
      <c r="A3" s="83" t="s">
        <v>155</v>
      </c>
      <c r="B3" s="83"/>
      <c r="C3" s="83"/>
      <c r="D3" s="83"/>
    </row>
    <row r="5" spans="1:4" s="72" customFormat="1" ht="12.75">
      <c r="A5" s="83" t="s">
        <v>55</v>
      </c>
      <c r="B5" s="83" t="s">
        <v>56</v>
      </c>
      <c r="C5" s="64">
        <v>41182</v>
      </c>
      <c r="D5" s="64">
        <v>40908</v>
      </c>
    </row>
    <row r="6" spans="1:4" s="72" customFormat="1" ht="12.75">
      <c r="A6" s="83"/>
      <c r="B6" s="83"/>
      <c r="C6" s="16" t="s">
        <v>106</v>
      </c>
      <c r="D6" s="16" t="s">
        <v>106</v>
      </c>
    </row>
    <row r="8" spans="1:4" s="72" customFormat="1" ht="12.75">
      <c r="A8" s="30" t="s">
        <v>7</v>
      </c>
      <c r="B8" s="31"/>
      <c r="C8" s="73">
        <f>C9+C10+C11+C12+C13+C14+C15</f>
        <v>28842</v>
      </c>
      <c r="D8" s="73">
        <f>D9+D10+D11+D12+D13+D14+D15</f>
        <v>28936</v>
      </c>
    </row>
    <row r="9" spans="1:4" ht="12.75">
      <c r="A9" s="29" t="s">
        <v>57</v>
      </c>
      <c r="B9" s="32">
        <v>4</v>
      </c>
      <c r="C9" s="71">
        <f>4051+8389+4422+1078+308+55+926+5012</f>
        <v>24241</v>
      </c>
      <c r="D9" s="71">
        <f>4051+8572+4438+1123+380+92+908+4897</f>
        <v>24461</v>
      </c>
    </row>
    <row r="10" spans="1:4" ht="12.75">
      <c r="A10" s="29" t="s">
        <v>58</v>
      </c>
      <c r="C10" s="71">
        <v>2319</v>
      </c>
      <c r="D10" s="71">
        <v>2384</v>
      </c>
    </row>
    <row r="11" spans="1:4" ht="12.75">
      <c r="A11" s="29" t="s">
        <v>126</v>
      </c>
      <c r="C11" s="71">
        <v>163</v>
      </c>
      <c r="D11" s="71">
        <v>163</v>
      </c>
    </row>
    <row r="12" spans="1:4" ht="12.75">
      <c r="A12" s="29" t="s">
        <v>59</v>
      </c>
      <c r="B12" s="32">
        <v>5</v>
      </c>
      <c r="C12" s="71">
        <v>82</v>
      </c>
      <c r="D12" s="71">
        <v>104</v>
      </c>
    </row>
    <row r="13" spans="1:4" ht="12.75">
      <c r="A13" s="29" t="s">
        <v>62</v>
      </c>
      <c r="B13" s="32" t="s">
        <v>54</v>
      </c>
      <c r="C13" s="71">
        <v>1101</v>
      </c>
      <c r="D13" s="71">
        <v>1073</v>
      </c>
    </row>
    <row r="14" spans="1:4" ht="12.75">
      <c r="A14" s="29" t="s">
        <v>129</v>
      </c>
      <c r="B14" s="32">
        <v>8</v>
      </c>
      <c r="C14" s="71">
        <v>903</v>
      </c>
      <c r="D14" s="71">
        <v>720</v>
      </c>
    </row>
    <row r="15" spans="1:4" ht="12.75">
      <c r="A15" s="29" t="s">
        <v>143</v>
      </c>
      <c r="C15" s="71">
        <v>33</v>
      </c>
      <c r="D15" s="71">
        <v>31</v>
      </c>
    </row>
    <row r="16" spans="1:4" s="72" customFormat="1" ht="12.75">
      <c r="A16" s="30" t="s">
        <v>8</v>
      </c>
      <c r="B16" s="31"/>
      <c r="C16" s="73">
        <f>C17+C18+C19+C20</f>
        <v>20398</v>
      </c>
      <c r="D16" s="73">
        <f>D17+D18+D19+D20</f>
        <v>21530</v>
      </c>
    </row>
    <row r="17" spans="1:4" ht="12.75">
      <c r="A17" s="29" t="s">
        <v>60</v>
      </c>
      <c r="C17" s="71">
        <v>9420</v>
      </c>
      <c r="D17" s="71">
        <v>9787</v>
      </c>
    </row>
    <row r="18" spans="1:4" ht="12.75">
      <c r="A18" s="29" t="s">
        <v>61</v>
      </c>
      <c r="B18" s="32">
        <v>9</v>
      </c>
      <c r="C18" s="71">
        <v>8742</v>
      </c>
      <c r="D18" s="71">
        <v>8552</v>
      </c>
    </row>
    <row r="19" spans="1:4" ht="12.75">
      <c r="A19" s="29" t="s">
        <v>63</v>
      </c>
      <c r="C19" s="71">
        <v>2114</v>
      </c>
      <c r="D19" s="71">
        <v>3069</v>
      </c>
    </row>
    <row r="20" spans="1:4" ht="12.75">
      <c r="A20" s="29" t="s">
        <v>62</v>
      </c>
      <c r="C20" s="71">
        <v>122</v>
      </c>
      <c r="D20" s="71">
        <v>122</v>
      </c>
    </row>
    <row r="21" spans="1:4" ht="12.75">
      <c r="A21" s="30" t="s">
        <v>9</v>
      </c>
      <c r="C21" s="73">
        <f>C8+C16</f>
        <v>49240</v>
      </c>
      <c r="D21" s="73">
        <f>D8+D16</f>
        <v>50466</v>
      </c>
    </row>
    <row r="22" spans="1:4" s="72" customFormat="1" ht="12.75">
      <c r="A22" s="30" t="s">
        <v>10</v>
      </c>
      <c r="B22" s="31"/>
      <c r="C22" s="73"/>
      <c r="D22" s="73"/>
    </row>
    <row r="23" spans="1:4" ht="12.75">
      <c r="A23" s="29" t="s">
        <v>64</v>
      </c>
      <c r="C23" s="71">
        <v>4270</v>
      </c>
      <c r="D23" s="71">
        <v>4270</v>
      </c>
    </row>
    <row r="24" spans="1:4" ht="12.75">
      <c r="A24" s="29" t="s">
        <v>65</v>
      </c>
      <c r="B24" s="32">
        <v>10</v>
      </c>
      <c r="C24" s="71">
        <v>20365</v>
      </c>
      <c r="D24" s="71">
        <f>19807</f>
        <v>19807</v>
      </c>
    </row>
    <row r="25" spans="1:4" ht="12.75">
      <c r="A25" s="29" t="s">
        <v>148</v>
      </c>
      <c r="C25" s="36">
        <f>C26+C27</f>
        <v>7627</v>
      </c>
      <c r="D25" s="36">
        <f>D26+D27</f>
        <v>7603</v>
      </c>
    </row>
    <row r="26" spans="1:4" ht="12.75">
      <c r="A26" s="29" t="s">
        <v>149</v>
      </c>
      <c r="C26" s="36">
        <v>7625</v>
      </c>
      <c r="D26" s="36">
        <v>8281</v>
      </c>
    </row>
    <row r="27" spans="1:4" ht="12.75">
      <c r="A27" s="29" t="s">
        <v>150</v>
      </c>
      <c r="C27" s="36">
        <v>2</v>
      </c>
      <c r="D27" s="36">
        <v>-678</v>
      </c>
    </row>
    <row r="28" spans="1:4" ht="25.5">
      <c r="A28" s="30" t="s">
        <v>11</v>
      </c>
      <c r="C28" s="73">
        <f>C23+C24+C25</f>
        <v>32262</v>
      </c>
      <c r="D28" s="73">
        <f>D23+D24+D25</f>
        <v>31680</v>
      </c>
    </row>
    <row r="29" spans="1:4" ht="25.5">
      <c r="A29" s="30" t="s">
        <v>12</v>
      </c>
      <c r="C29" s="73">
        <v>5618</v>
      </c>
      <c r="D29" s="73">
        <v>6742</v>
      </c>
    </row>
    <row r="30" ht="12.75">
      <c r="A30" s="30" t="s">
        <v>13</v>
      </c>
    </row>
    <row r="31" spans="1:4" ht="12.75">
      <c r="A31" s="30" t="s">
        <v>14</v>
      </c>
      <c r="B31" s="32">
        <v>11</v>
      </c>
      <c r="C31" s="73">
        <f>C32+C33+C34+C35</f>
        <v>2046</v>
      </c>
      <c r="D31" s="73">
        <f>D32+D33+D34+D35</f>
        <v>2144</v>
      </c>
    </row>
    <row r="32" spans="1:4" ht="12.75">
      <c r="A32" s="29" t="s">
        <v>127</v>
      </c>
      <c r="C32" s="71">
        <v>1648</v>
      </c>
      <c r="D32" s="71">
        <v>1724</v>
      </c>
    </row>
    <row r="33" spans="1:4" ht="12.75">
      <c r="A33" s="29" t="s">
        <v>66</v>
      </c>
      <c r="C33" s="71">
        <v>175</v>
      </c>
      <c r="D33" s="71">
        <v>186</v>
      </c>
    </row>
    <row r="34" spans="1:4" ht="12.75">
      <c r="A34" s="29" t="s">
        <v>67</v>
      </c>
      <c r="C34" s="71">
        <v>115</v>
      </c>
      <c r="D34" s="71">
        <v>130</v>
      </c>
    </row>
    <row r="35" spans="1:4" ht="12.75">
      <c r="A35" s="29" t="s">
        <v>68</v>
      </c>
      <c r="C35" s="71">
        <v>108</v>
      </c>
      <c r="D35" s="71">
        <v>104</v>
      </c>
    </row>
    <row r="36" spans="1:4" ht="12.75">
      <c r="A36" s="30" t="s">
        <v>15</v>
      </c>
      <c r="B36" s="32">
        <v>12</v>
      </c>
      <c r="C36" s="73">
        <v>9314</v>
      </c>
      <c r="D36" s="73">
        <v>9900</v>
      </c>
    </row>
    <row r="37" spans="1:4" ht="12.75">
      <c r="A37" s="30" t="s">
        <v>16</v>
      </c>
      <c r="C37" s="73">
        <f>C28+C29+C31+C36</f>
        <v>49240</v>
      </c>
      <c r="D37" s="73">
        <f>D28+D29+D31+D36</f>
        <v>50466</v>
      </c>
    </row>
    <row r="39" spans="1:4" ht="43.5" customHeight="1">
      <c r="A39" s="84" t="s">
        <v>146</v>
      </c>
      <c r="B39" s="84"/>
      <c r="C39" s="84"/>
      <c r="D39" s="84"/>
    </row>
    <row r="40" spans="1:4" ht="12.75">
      <c r="A40" s="85"/>
      <c r="B40" s="85"/>
      <c r="C40" s="86"/>
      <c r="D40" s="86"/>
    </row>
    <row r="41" spans="1:6" ht="12.75">
      <c r="A41" s="21" t="s">
        <v>28</v>
      </c>
      <c r="B41" s="19"/>
      <c r="C41" s="19"/>
      <c r="D41" s="20"/>
      <c r="E41" s="71"/>
      <c r="F41" s="71"/>
    </row>
    <row r="42" spans="1:6" ht="12.75">
      <c r="A42" s="22" t="s">
        <v>112</v>
      </c>
      <c r="B42" s="19"/>
      <c r="C42" s="19"/>
      <c r="D42" s="20"/>
      <c r="E42" s="71"/>
      <c r="F42" s="71"/>
    </row>
    <row r="43" spans="1:6" ht="12.75">
      <c r="A43" s="18"/>
      <c r="B43" s="19"/>
      <c r="C43" s="19"/>
      <c r="D43" s="20"/>
      <c r="E43" s="71"/>
      <c r="F43" s="71"/>
    </row>
    <row r="44" spans="1:6" ht="12.75">
      <c r="A44" s="23" t="s">
        <v>29</v>
      </c>
      <c r="B44" s="19"/>
      <c r="C44" s="19"/>
      <c r="D44" s="20"/>
      <c r="E44" s="71"/>
      <c r="F44" s="71"/>
    </row>
    <row r="45" spans="1:6" ht="12.75">
      <c r="A45" s="22" t="s">
        <v>87</v>
      </c>
      <c r="B45" s="19"/>
      <c r="C45" s="19"/>
      <c r="D45" s="20"/>
      <c r="E45" s="71"/>
      <c r="F45" s="71"/>
    </row>
    <row r="46" spans="1:6" ht="12.75">
      <c r="A46" s="24"/>
      <c r="B46" s="25"/>
      <c r="C46" s="26"/>
      <c r="D46" s="27"/>
      <c r="E46" s="71"/>
      <c r="F46" s="71"/>
    </row>
    <row r="47" spans="1:6" ht="18" customHeight="1">
      <c r="A47" s="28" t="s">
        <v>156</v>
      </c>
      <c r="B47" s="25"/>
      <c r="C47" s="26"/>
      <c r="D47" s="27"/>
      <c r="E47" s="71"/>
      <c r="F47" s="71"/>
    </row>
    <row r="48" spans="1:4" ht="12.75">
      <c r="A48" s="74"/>
      <c r="B48" s="75"/>
      <c r="C48" s="76"/>
      <c r="D48" s="76"/>
    </row>
    <row r="49" spans="1:4" ht="12.75">
      <c r="A49" s="74"/>
      <c r="B49" s="75"/>
      <c r="C49" s="76"/>
      <c r="D49" s="76"/>
    </row>
    <row r="50" ht="12.75">
      <c r="D50" s="77"/>
    </row>
    <row r="51" ht="12.75">
      <c r="D51" s="77">
        <v>1</v>
      </c>
    </row>
  </sheetData>
  <sheetProtection/>
  <mergeCells count="8">
    <mergeCell ref="A40:B40"/>
    <mergeCell ref="C40:D40"/>
    <mergeCell ref="A5:A6"/>
    <mergeCell ref="B5:B6"/>
    <mergeCell ref="A1:D1"/>
    <mergeCell ref="A2:D2"/>
    <mergeCell ref="A3:D3"/>
    <mergeCell ref="A39:D39"/>
  </mergeCells>
  <printOptions/>
  <pageMargins left="1.09" right="0.75" top="0.4" bottom="0.59" header="0.2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0">
      <selection activeCell="B31" sqref="B31"/>
    </sheetView>
  </sheetViews>
  <sheetFormatPr defaultColWidth="9.140625" defaultRowHeight="12.75"/>
  <cols>
    <col min="1" max="1" width="43.140625" style="29" customWidth="1"/>
    <col min="2" max="2" width="9.7109375" style="9" customWidth="1"/>
    <col min="3" max="3" width="11.00390625" style="9" customWidth="1"/>
    <col min="4" max="4" width="12.57421875" style="9" customWidth="1"/>
    <col min="5" max="16384" width="9.140625" style="9" customWidth="1"/>
  </cols>
  <sheetData>
    <row r="1" spans="1:4" ht="17.25" customHeight="1">
      <c r="A1" s="87" t="s">
        <v>141</v>
      </c>
      <c r="B1" s="87"/>
      <c r="C1" s="87"/>
      <c r="D1" s="87"/>
    </row>
    <row r="2" spans="1:4" ht="17.25" customHeight="1">
      <c r="A2" s="88" t="s">
        <v>53</v>
      </c>
      <c r="B2" s="88"/>
      <c r="C2" s="88"/>
      <c r="D2" s="88"/>
    </row>
    <row r="3" spans="1:4" ht="17.25" customHeight="1">
      <c r="A3" s="83" t="s">
        <v>155</v>
      </c>
      <c r="B3" s="83"/>
      <c r="C3" s="83"/>
      <c r="D3" s="83"/>
    </row>
    <row r="4" spans="1:4" ht="12.75" customHeight="1">
      <c r="A4" s="90"/>
      <c r="B4" s="90"/>
      <c r="C4" s="90"/>
      <c r="D4" s="90"/>
    </row>
    <row r="5" spans="1:4" ht="15" customHeight="1">
      <c r="A5" s="83" t="s">
        <v>69</v>
      </c>
      <c r="B5" s="89" t="s">
        <v>56</v>
      </c>
      <c r="C5" s="64">
        <v>41182</v>
      </c>
      <c r="D5" s="64">
        <v>40816</v>
      </c>
    </row>
    <row r="6" spans="1:4" ht="15.75" customHeight="1">
      <c r="A6" s="83"/>
      <c r="B6" s="89"/>
      <c r="C6" s="79" t="s">
        <v>106</v>
      </c>
      <c r="D6" s="79" t="s">
        <v>106</v>
      </c>
    </row>
    <row r="7" spans="1:4" ht="12" customHeight="1">
      <c r="A7" s="31"/>
      <c r="B7" s="78"/>
      <c r="C7" s="80"/>
      <c r="D7" s="80"/>
    </row>
    <row r="8" spans="1:4" ht="12.75">
      <c r="A8" s="30" t="s">
        <v>144</v>
      </c>
      <c r="B8" s="34"/>
      <c r="C8" s="37">
        <f>15077-1544</f>
        <v>13533</v>
      </c>
      <c r="D8" s="37">
        <f>17366-2071</f>
        <v>15295</v>
      </c>
    </row>
    <row r="9" spans="1:4" ht="12.75">
      <c r="A9" s="29" t="s">
        <v>17</v>
      </c>
      <c r="B9" s="32"/>
      <c r="C9" s="36">
        <v>1544</v>
      </c>
      <c r="D9" s="36">
        <v>2071</v>
      </c>
    </row>
    <row r="10" spans="1:4" ht="16.5" customHeight="1">
      <c r="A10" s="29" t="s">
        <v>70</v>
      </c>
      <c r="B10" s="32"/>
      <c r="C10" s="36">
        <v>-6349</v>
      </c>
      <c r="D10" s="36">
        <v>-7282</v>
      </c>
    </row>
    <row r="11" spans="1:4" ht="12.75">
      <c r="A11" s="29" t="s">
        <v>71</v>
      </c>
      <c r="B11" s="32"/>
      <c r="C11" s="36">
        <f>-3050-574</f>
        <v>-3624</v>
      </c>
      <c r="D11" s="36">
        <f>-3160-584</f>
        <v>-3744</v>
      </c>
    </row>
    <row r="12" spans="1:4" ht="12.75">
      <c r="A12" s="29" t="s">
        <v>18</v>
      </c>
      <c r="B12" s="32"/>
      <c r="C12" s="36">
        <v>-1394</v>
      </c>
      <c r="D12" s="36">
        <v>-1233</v>
      </c>
    </row>
    <row r="13" spans="1:4" ht="12.75">
      <c r="A13" s="29" t="s">
        <v>72</v>
      </c>
      <c r="B13" s="32"/>
      <c r="C13" s="36">
        <v>-2968</v>
      </c>
      <c r="D13" s="36">
        <v>-2623</v>
      </c>
    </row>
    <row r="14" spans="1:4" ht="12.75">
      <c r="A14" s="29" t="s">
        <v>19</v>
      </c>
      <c r="B14" s="32"/>
      <c r="C14" s="36">
        <v>-1516</v>
      </c>
      <c r="D14" s="36">
        <v>-1699</v>
      </c>
    </row>
    <row r="15" spans="1:4" ht="12.75">
      <c r="A15" s="29" t="s">
        <v>20</v>
      </c>
      <c r="B15" s="32"/>
      <c r="C15" s="36">
        <v>-425</v>
      </c>
      <c r="D15" s="36">
        <v>-507</v>
      </c>
    </row>
    <row r="16" spans="1:4" ht="25.5">
      <c r="A16" s="29" t="s">
        <v>21</v>
      </c>
      <c r="B16" s="32"/>
      <c r="C16" s="36">
        <v>488</v>
      </c>
      <c r="D16" s="36">
        <v>-418</v>
      </c>
    </row>
    <row r="17" spans="1:4" ht="12.75">
      <c r="A17" s="30" t="s">
        <v>22</v>
      </c>
      <c r="B17" s="31"/>
      <c r="C17" s="35">
        <f>SUM(C8:C16)</f>
        <v>-711</v>
      </c>
      <c r="D17" s="35">
        <f>SUM(D8:D16)</f>
        <v>-140</v>
      </c>
    </row>
    <row r="18" spans="2:4" ht="12.75">
      <c r="B18" s="32"/>
      <c r="C18" s="36"/>
      <c r="D18" s="36"/>
    </row>
    <row r="19" spans="1:4" ht="12.75">
      <c r="A19" s="30" t="s">
        <v>23</v>
      </c>
      <c r="B19" s="31">
        <v>13</v>
      </c>
      <c r="C19" s="35">
        <v>149</v>
      </c>
      <c r="D19" s="35">
        <v>277</v>
      </c>
    </row>
    <row r="20" spans="1:4" ht="12.75">
      <c r="A20" s="30" t="s">
        <v>24</v>
      </c>
      <c r="B20" s="31"/>
      <c r="C20" s="35">
        <v>10</v>
      </c>
      <c r="D20" s="35">
        <v>8</v>
      </c>
    </row>
    <row r="21" spans="1:4" ht="25.5">
      <c r="A21" s="30" t="s">
        <v>25</v>
      </c>
      <c r="B21" s="31"/>
      <c r="C21" s="35">
        <f>C17+C19+C20</f>
        <v>-552</v>
      </c>
      <c r="D21" s="35">
        <f>D17+D19+D20</f>
        <v>145</v>
      </c>
    </row>
    <row r="22" spans="1:4" ht="12.75">
      <c r="A22" s="30" t="s">
        <v>26</v>
      </c>
      <c r="B22" s="31"/>
      <c r="C22" s="35"/>
      <c r="D22" s="35"/>
    </row>
    <row r="23" spans="1:4" ht="25.5" customHeight="1">
      <c r="A23" s="30" t="s">
        <v>27</v>
      </c>
      <c r="B23" s="31"/>
      <c r="C23" s="35">
        <f>C21-C22</f>
        <v>-552</v>
      </c>
      <c r="D23" s="35">
        <f>D21-D22</f>
        <v>145</v>
      </c>
    </row>
    <row r="24" spans="1:4" ht="16.5" customHeight="1">
      <c r="A24" s="30" t="s">
        <v>73</v>
      </c>
      <c r="B24" s="31"/>
      <c r="C24" s="35">
        <v>2</v>
      </c>
      <c r="D24" s="35">
        <v>379</v>
      </c>
    </row>
    <row r="25" spans="1:4" ht="15.75" customHeight="1">
      <c r="A25" s="30" t="s">
        <v>74</v>
      </c>
      <c r="B25" s="31"/>
      <c r="C25" s="35">
        <f>C23-C24</f>
        <v>-554</v>
      </c>
      <c r="D25" s="35">
        <f>D23-D24</f>
        <v>-234</v>
      </c>
    </row>
    <row r="26" spans="1:4" ht="14.25" customHeight="1">
      <c r="A26" s="30" t="s">
        <v>75</v>
      </c>
      <c r="B26" s="31"/>
      <c r="C26" s="35"/>
      <c r="D26" s="35"/>
    </row>
    <row r="27" spans="1:4" ht="25.5" customHeight="1" hidden="1">
      <c r="A27" s="30" t="s">
        <v>109</v>
      </c>
      <c r="B27" s="31"/>
      <c r="C27" s="35"/>
      <c r="D27" s="35"/>
    </row>
    <row r="28" spans="1:4" ht="15" customHeight="1">
      <c r="A28" s="30" t="s">
        <v>76</v>
      </c>
      <c r="B28" s="31"/>
      <c r="C28" s="35">
        <f>C23+C26</f>
        <v>-552</v>
      </c>
      <c r="D28" s="35">
        <f>D23+D26</f>
        <v>145</v>
      </c>
    </row>
    <row r="29" spans="1:4" ht="14.25" customHeight="1">
      <c r="A29" s="29" t="s">
        <v>77</v>
      </c>
      <c r="B29" s="12"/>
      <c r="C29" s="36">
        <f>C24</f>
        <v>2</v>
      </c>
      <c r="D29" s="36">
        <f>D24</f>
        <v>379</v>
      </c>
    </row>
    <row r="30" spans="1:4" ht="25.5" customHeight="1">
      <c r="A30" s="29" t="s">
        <v>110</v>
      </c>
      <c r="B30" s="12"/>
      <c r="C30" s="36">
        <f>C25</f>
        <v>-554</v>
      </c>
      <c r="D30" s="36">
        <f>D25</f>
        <v>-234</v>
      </c>
    </row>
    <row r="31" spans="1:4" ht="15.75" customHeight="1">
      <c r="A31" s="29" t="s">
        <v>78</v>
      </c>
      <c r="B31" s="12"/>
      <c r="C31" s="67">
        <f>C28/4270</f>
        <v>-0.12927400468384076</v>
      </c>
      <c r="D31" s="66">
        <f>D28/4270</f>
        <v>0.03395784543325527</v>
      </c>
    </row>
    <row r="32" spans="1:4" ht="11.25" customHeight="1">
      <c r="A32" s="12"/>
      <c r="B32" s="12"/>
      <c r="C32" s="12"/>
      <c r="D32" s="12"/>
    </row>
    <row r="33" spans="1:4" ht="31.5" customHeight="1">
      <c r="A33" s="84" t="s">
        <v>146</v>
      </c>
      <c r="B33" s="84"/>
      <c r="C33" s="84"/>
      <c r="D33" s="84"/>
    </row>
    <row r="34" spans="1:4" ht="12.75">
      <c r="A34" s="85"/>
      <c r="B34" s="85"/>
      <c r="C34" s="86"/>
      <c r="D34" s="86"/>
    </row>
    <row r="35" spans="1:6" ht="12.75">
      <c r="A35" s="21" t="s">
        <v>28</v>
      </c>
      <c r="B35" s="19"/>
      <c r="C35" s="19"/>
      <c r="D35" s="20"/>
      <c r="E35" s="71"/>
      <c r="F35" s="71"/>
    </row>
    <row r="36" spans="1:6" ht="12.75">
      <c r="A36" s="22" t="s">
        <v>112</v>
      </c>
      <c r="B36" s="19"/>
      <c r="C36" s="19"/>
      <c r="D36" s="20"/>
      <c r="E36" s="71"/>
      <c r="F36" s="71"/>
    </row>
    <row r="37" spans="1:6" ht="12.75">
      <c r="A37" s="18"/>
      <c r="B37" s="19"/>
      <c r="C37" s="19"/>
      <c r="D37" s="20"/>
      <c r="E37" s="71"/>
      <c r="F37" s="71"/>
    </row>
    <row r="38" spans="1:6" ht="12.75">
      <c r="A38" s="23" t="s">
        <v>29</v>
      </c>
      <c r="B38" s="19"/>
      <c r="C38" s="19"/>
      <c r="D38" s="20"/>
      <c r="E38" s="71"/>
      <c r="F38" s="71"/>
    </row>
    <row r="39" spans="1:6" ht="12.75">
      <c r="A39" s="22" t="s">
        <v>87</v>
      </c>
      <c r="B39" s="19"/>
      <c r="C39" s="19"/>
      <c r="D39" s="20"/>
      <c r="E39" s="71"/>
      <c r="F39" s="71"/>
    </row>
    <row r="40" spans="1:6" ht="12.75">
      <c r="A40" s="24"/>
      <c r="B40" s="25"/>
      <c r="C40" s="26"/>
      <c r="D40" s="27"/>
      <c r="E40" s="71"/>
      <c r="F40" s="71"/>
    </row>
    <row r="41" spans="1:6" ht="18" customHeight="1">
      <c r="A41" s="28" t="s">
        <v>156</v>
      </c>
      <c r="B41" s="25"/>
      <c r="C41" s="26"/>
      <c r="D41" s="27"/>
      <c r="E41" s="71"/>
      <c r="F41" s="71"/>
    </row>
    <row r="42" spans="1:4" ht="12.75">
      <c r="A42" s="74"/>
      <c r="B42" s="75"/>
      <c r="C42" s="76"/>
      <c r="D42" s="76"/>
    </row>
    <row r="43" spans="1:4" ht="12.75">
      <c r="A43" s="74"/>
      <c r="B43" s="75"/>
      <c r="C43" s="76"/>
      <c r="D43" s="76"/>
    </row>
    <row r="44" spans="1:4" ht="15" customHeight="1">
      <c r="A44" s="91"/>
      <c r="B44" s="91"/>
      <c r="C44" s="11"/>
      <c r="D44" s="11"/>
    </row>
    <row r="45" ht="12.75">
      <c r="D45" s="9">
        <v>2</v>
      </c>
    </row>
  </sheetData>
  <sheetProtection/>
  <mergeCells count="10">
    <mergeCell ref="A44:B44"/>
    <mergeCell ref="A33:D33"/>
    <mergeCell ref="A34:B34"/>
    <mergeCell ref="C34:D34"/>
    <mergeCell ref="A1:D1"/>
    <mergeCell ref="A2:D2"/>
    <mergeCell ref="A3:D3"/>
    <mergeCell ref="B5:B6"/>
    <mergeCell ref="A5:A6"/>
    <mergeCell ref="A4:D4"/>
  </mergeCells>
  <printOptions/>
  <pageMargins left="1.18" right="0.75" top="0.47" bottom="0.32" header="0.27" footer="0.1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6"/>
  <sheetViews>
    <sheetView zoomScalePageLayoutView="0" workbookViewId="0" topLeftCell="A25">
      <selection activeCell="H32" sqref="H32"/>
    </sheetView>
  </sheetViews>
  <sheetFormatPr defaultColWidth="9.140625" defaultRowHeight="12.75"/>
  <cols>
    <col min="1" max="1" width="53.421875" style="9" customWidth="1"/>
    <col min="2" max="2" width="10.140625" style="9" bestFit="1" customWidth="1"/>
    <col min="3" max="3" width="12.57421875" style="9" customWidth="1"/>
    <col min="4" max="16384" width="9.140625" style="9" customWidth="1"/>
  </cols>
  <sheetData>
    <row r="1" spans="1:3" ht="14.25" customHeight="1">
      <c r="A1" s="87" t="s">
        <v>142</v>
      </c>
      <c r="B1" s="87"/>
      <c r="C1" s="87"/>
    </row>
    <row r="2" spans="1:4" ht="13.5" customHeight="1">
      <c r="A2" s="88" t="s">
        <v>53</v>
      </c>
      <c r="B2" s="88"/>
      <c r="C2" s="88"/>
      <c r="D2" s="13"/>
    </row>
    <row r="3" spans="1:4" ht="18" customHeight="1">
      <c r="A3" s="83" t="s">
        <v>155</v>
      </c>
      <c r="B3" s="83"/>
      <c r="C3" s="83"/>
      <c r="D3" s="83"/>
    </row>
    <row r="4" spans="1:3" ht="12.75" customHeight="1">
      <c r="A4" s="12"/>
      <c r="B4" s="15"/>
      <c r="C4" s="15"/>
    </row>
    <row r="5" spans="1:4" ht="12.75">
      <c r="A5" s="83" t="s">
        <v>79</v>
      </c>
      <c r="B5" s="64">
        <v>41182</v>
      </c>
      <c r="C5" s="64">
        <v>40816</v>
      </c>
      <c r="D5" s="17"/>
    </row>
    <row r="6" spans="1:4" ht="12.75">
      <c r="A6" s="83"/>
      <c r="B6" s="16" t="s">
        <v>106</v>
      </c>
      <c r="C6" s="16" t="s">
        <v>106</v>
      </c>
      <c r="D6" s="16"/>
    </row>
    <row r="7" spans="1:3" ht="12" customHeight="1">
      <c r="A7" s="12"/>
      <c r="B7" s="10"/>
      <c r="C7" s="10"/>
    </row>
    <row r="8" spans="1:3" ht="12.75">
      <c r="A8" s="30" t="s">
        <v>30</v>
      </c>
      <c r="B8" s="12"/>
      <c r="C8" s="12"/>
    </row>
    <row r="9" spans="1:3" ht="12.75">
      <c r="A9" s="29" t="s">
        <v>31</v>
      </c>
      <c r="B9" s="36">
        <v>15397</v>
      </c>
      <c r="C9" s="36">
        <v>18290</v>
      </c>
    </row>
    <row r="10" spans="1:3" ht="12.75">
      <c r="A10" s="29" t="s">
        <v>32</v>
      </c>
      <c r="B10" s="36">
        <v>-12144</v>
      </c>
      <c r="C10" s="36">
        <v>-14437</v>
      </c>
    </row>
    <row r="11" spans="1:3" ht="12.75">
      <c r="A11" s="29" t="s">
        <v>33</v>
      </c>
      <c r="B11" s="36">
        <v>-3715</v>
      </c>
      <c r="C11" s="36">
        <v>-3308</v>
      </c>
    </row>
    <row r="12" spans="1:3" ht="12.75">
      <c r="A12" s="29" t="s">
        <v>81</v>
      </c>
      <c r="B12" s="36">
        <v>-60</v>
      </c>
      <c r="C12" s="36">
        <v>-58</v>
      </c>
    </row>
    <row r="13" spans="1:3" ht="12.75">
      <c r="A13" s="29" t="s">
        <v>80</v>
      </c>
      <c r="B13" s="36">
        <v>-143</v>
      </c>
      <c r="C13" s="36">
        <v>-159</v>
      </c>
    </row>
    <row r="14" spans="1:3" ht="12.75">
      <c r="A14" s="29" t="s">
        <v>34</v>
      </c>
      <c r="B14" s="36">
        <v>37</v>
      </c>
      <c r="C14" s="36">
        <v>60</v>
      </c>
    </row>
    <row r="15" spans="1:3" ht="12.75">
      <c r="A15" s="29" t="s">
        <v>82</v>
      </c>
      <c r="B15" s="36">
        <v>-51</v>
      </c>
      <c r="C15" s="36">
        <v>-53</v>
      </c>
    </row>
    <row r="16" spans="1:3" ht="12.75">
      <c r="A16" s="29" t="s">
        <v>35</v>
      </c>
      <c r="B16" s="36">
        <v>-2</v>
      </c>
      <c r="C16" s="36">
        <v>-6</v>
      </c>
    </row>
    <row r="17" spans="1:3" ht="12.75">
      <c r="A17" s="29" t="s">
        <v>36</v>
      </c>
      <c r="B17" s="36">
        <v>-29</v>
      </c>
      <c r="C17" s="36">
        <v>-29</v>
      </c>
    </row>
    <row r="18" spans="1:3" ht="18" customHeight="1">
      <c r="A18" s="30" t="s">
        <v>83</v>
      </c>
      <c r="B18" s="39">
        <f>SUM(B9:B17)</f>
        <v>-710</v>
      </c>
      <c r="C18" s="39">
        <f>SUM(C9:C17)</f>
        <v>300</v>
      </c>
    </row>
    <row r="19" spans="1:3" ht="10.5" customHeight="1">
      <c r="A19" s="30"/>
      <c r="B19" s="39"/>
      <c r="C19" s="39"/>
    </row>
    <row r="20" spans="1:3" ht="12.75">
      <c r="A20" s="30" t="s">
        <v>37</v>
      </c>
      <c r="B20" s="36"/>
      <c r="C20" s="36"/>
    </row>
    <row r="21" spans="1:3" ht="12.75">
      <c r="A21" s="29" t="s">
        <v>38</v>
      </c>
      <c r="B21" s="36">
        <v>-167</v>
      </c>
      <c r="C21" s="36">
        <v>-641</v>
      </c>
    </row>
    <row r="22" spans="1:3" ht="12.75">
      <c r="A22" s="29" t="s">
        <v>39</v>
      </c>
      <c r="B22" s="36">
        <v>301</v>
      </c>
      <c r="C22" s="36">
        <v>279</v>
      </c>
    </row>
    <row r="23" spans="1:3" ht="12.75">
      <c r="A23" s="29" t="s">
        <v>40</v>
      </c>
      <c r="B23" s="36">
        <v>-340</v>
      </c>
      <c r="C23" s="36">
        <v>-630</v>
      </c>
    </row>
    <row r="24" spans="1:3" ht="12.75">
      <c r="A24" s="29" t="s">
        <v>41</v>
      </c>
      <c r="B24" s="36">
        <v>135</v>
      </c>
      <c r="C24" s="36">
        <v>207</v>
      </c>
    </row>
    <row r="25" spans="1:3" ht="12.75">
      <c r="A25" s="29" t="s">
        <v>151</v>
      </c>
      <c r="B25" s="36"/>
      <c r="C25" s="36">
        <v>150</v>
      </c>
    </row>
    <row r="26" spans="1:3" ht="12.75">
      <c r="A26" s="29" t="s">
        <v>133</v>
      </c>
      <c r="B26" s="36">
        <v>-2</v>
      </c>
      <c r="C26" s="36"/>
    </row>
    <row r="27" spans="1:3" ht="12.75">
      <c r="A27" s="30" t="s">
        <v>84</v>
      </c>
      <c r="B27" s="39">
        <f>SUM(B21:B26)</f>
        <v>-73</v>
      </c>
      <c r="C27" s="39">
        <f>SUM(C21:C26)</f>
        <v>-635</v>
      </c>
    </row>
    <row r="28" spans="1:3" ht="10.5" customHeight="1">
      <c r="A28" s="30"/>
      <c r="B28" s="39"/>
      <c r="C28" s="39"/>
    </row>
    <row r="29" spans="1:3" ht="12.75">
      <c r="A29" s="30" t="s">
        <v>42</v>
      </c>
      <c r="B29" s="36"/>
      <c r="C29" s="36"/>
    </row>
    <row r="30" spans="1:3" ht="12.75">
      <c r="A30" s="29" t="s">
        <v>43</v>
      </c>
      <c r="B30" s="36">
        <v>111</v>
      </c>
      <c r="C30" s="36">
        <v>1198</v>
      </c>
    </row>
    <row r="31" spans="1:3" ht="12.75">
      <c r="A31" s="29" t="s">
        <v>134</v>
      </c>
      <c r="B31" s="36">
        <v>-165</v>
      </c>
      <c r="C31" s="36">
        <v>-1373</v>
      </c>
    </row>
    <row r="32" spans="1:3" ht="12.75">
      <c r="A32" s="29" t="s">
        <v>152</v>
      </c>
      <c r="B32" s="36"/>
      <c r="C32" s="36">
        <v>500</v>
      </c>
    </row>
    <row r="33" spans="1:3" ht="12.75">
      <c r="A33" s="29" t="s">
        <v>130</v>
      </c>
      <c r="B33" s="36">
        <v>-26</v>
      </c>
      <c r="C33" s="36">
        <v>-37</v>
      </c>
    </row>
    <row r="34" spans="1:3" ht="25.5">
      <c r="A34" s="29" t="s">
        <v>44</v>
      </c>
      <c r="B34" s="36">
        <v>-78</v>
      </c>
      <c r="C34" s="36">
        <v>-29</v>
      </c>
    </row>
    <row r="35" spans="1:3" ht="12.75">
      <c r="A35" s="29" t="s">
        <v>45</v>
      </c>
      <c r="B35" s="36">
        <v>-26</v>
      </c>
      <c r="C35" s="36">
        <v>-37</v>
      </c>
    </row>
    <row r="36" spans="1:3" ht="12.75">
      <c r="A36" s="29" t="s">
        <v>46</v>
      </c>
      <c r="B36" s="36">
        <v>12</v>
      </c>
      <c r="C36" s="36">
        <v>-21</v>
      </c>
    </row>
    <row r="37" spans="1:3" ht="17.25" customHeight="1">
      <c r="A37" s="30" t="s">
        <v>85</v>
      </c>
      <c r="B37" s="39">
        <f>SUM(B30:B36)</f>
        <v>-172</v>
      </c>
      <c r="C37" s="39">
        <f>SUM(C30:C36)</f>
        <v>201</v>
      </c>
    </row>
    <row r="38" spans="1:3" ht="11.25" customHeight="1">
      <c r="A38" s="30"/>
      <c r="B38" s="39"/>
      <c r="C38" s="39"/>
    </row>
    <row r="39" spans="1:3" ht="23.25" customHeight="1">
      <c r="A39" s="33" t="s">
        <v>86</v>
      </c>
      <c r="B39" s="35">
        <f>B18+B27+B37</f>
        <v>-955</v>
      </c>
      <c r="C39" s="35">
        <f>C18+C27+C37</f>
        <v>-134</v>
      </c>
    </row>
    <row r="40" ht="9.75" customHeight="1">
      <c r="A40" s="33"/>
    </row>
    <row r="41" spans="1:3" ht="18.75" customHeight="1">
      <c r="A41" s="38" t="s">
        <v>47</v>
      </c>
      <c r="B41" s="35">
        <v>3069</v>
      </c>
      <c r="C41" s="35">
        <v>3185</v>
      </c>
    </row>
    <row r="42" spans="1:3" ht="17.25" customHeight="1">
      <c r="A42" s="41" t="s">
        <v>48</v>
      </c>
      <c r="B42" s="35">
        <f>B39+B41</f>
        <v>2114</v>
      </c>
      <c r="C42" s="35">
        <f>C39+C41</f>
        <v>3051</v>
      </c>
    </row>
    <row r="43" spans="1:2" ht="11.25" customHeight="1">
      <c r="A43" s="41"/>
      <c r="B43" s="39"/>
    </row>
    <row r="44" spans="1:4" ht="31.5" customHeight="1">
      <c r="A44" s="84" t="s">
        <v>146</v>
      </c>
      <c r="B44" s="84"/>
      <c r="C44" s="84"/>
      <c r="D44" s="84"/>
    </row>
    <row r="45" spans="1:4" ht="12.75">
      <c r="A45" s="85"/>
      <c r="B45" s="85"/>
      <c r="C45" s="86"/>
      <c r="D45" s="86"/>
    </row>
    <row r="46" spans="1:6" ht="12.75">
      <c r="A46" s="21" t="s">
        <v>28</v>
      </c>
      <c r="B46" s="19"/>
      <c r="C46" s="19"/>
      <c r="D46" s="20"/>
      <c r="E46" s="71"/>
      <c r="F46" s="71"/>
    </row>
    <row r="47" spans="1:6" ht="12.75">
      <c r="A47" s="22" t="s">
        <v>112</v>
      </c>
      <c r="B47" s="19"/>
      <c r="C47" s="19"/>
      <c r="D47" s="20"/>
      <c r="E47" s="71"/>
      <c r="F47" s="71"/>
    </row>
    <row r="48" spans="1:6" ht="12.75">
      <c r="A48" s="18"/>
      <c r="B48" s="19"/>
      <c r="C48" s="19"/>
      <c r="D48" s="20"/>
      <c r="E48" s="71"/>
      <c r="F48" s="71"/>
    </row>
    <row r="49" spans="1:6" ht="12.75">
      <c r="A49" s="23" t="s">
        <v>29</v>
      </c>
      <c r="B49" s="19"/>
      <c r="C49" s="19"/>
      <c r="D49" s="20"/>
      <c r="E49" s="71"/>
      <c r="F49" s="71"/>
    </row>
    <row r="50" spans="1:6" ht="12.75">
      <c r="A50" s="22" t="s">
        <v>87</v>
      </c>
      <c r="B50" s="19"/>
      <c r="C50" s="19"/>
      <c r="D50" s="20"/>
      <c r="E50" s="71"/>
      <c r="F50" s="71"/>
    </row>
    <row r="51" spans="1:6" ht="12.75">
      <c r="A51" s="24"/>
      <c r="B51" s="25"/>
      <c r="C51" s="26"/>
      <c r="D51" s="27"/>
      <c r="E51" s="71"/>
      <c r="F51" s="71"/>
    </row>
    <row r="52" spans="1:6" ht="18" customHeight="1">
      <c r="A52" s="28" t="s">
        <v>156</v>
      </c>
      <c r="B52" s="25"/>
      <c r="C52" s="26"/>
      <c r="D52" s="27"/>
      <c r="E52" s="71"/>
      <c r="F52" s="71"/>
    </row>
    <row r="53" spans="1:4" ht="12.75">
      <c r="A53" s="74"/>
      <c r="B53" s="75"/>
      <c r="C53" s="76"/>
      <c r="D53" s="76"/>
    </row>
    <row r="54" spans="1:4" ht="12.75">
      <c r="A54" s="74"/>
      <c r="B54" s="75"/>
      <c r="C54" s="76"/>
      <c r="D54" s="76"/>
    </row>
    <row r="56" ht="12.75">
      <c r="D56" s="9">
        <v>3</v>
      </c>
    </row>
  </sheetData>
  <sheetProtection/>
  <mergeCells count="7">
    <mergeCell ref="A45:B45"/>
    <mergeCell ref="C45:D45"/>
    <mergeCell ref="A1:C1"/>
    <mergeCell ref="A2:C2"/>
    <mergeCell ref="A5:A6"/>
    <mergeCell ref="A44:D44"/>
    <mergeCell ref="A3:D3"/>
  </mergeCells>
  <printOptions/>
  <pageMargins left="1.06" right="0.75" top="0.52" bottom="0.75" header="0.2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1"/>
  <sheetViews>
    <sheetView zoomScalePageLayoutView="0" workbookViewId="0" topLeftCell="A10">
      <selection activeCell="K25" sqref="K25"/>
    </sheetView>
  </sheetViews>
  <sheetFormatPr defaultColWidth="9.140625" defaultRowHeight="12.75"/>
  <cols>
    <col min="1" max="1" width="25.00390625" style="9" customWidth="1"/>
    <col min="2" max="2" width="8.140625" style="9" customWidth="1"/>
    <col min="3" max="3" width="7.00390625" style="9" customWidth="1"/>
    <col min="4" max="9" width="9.140625" style="9" customWidth="1"/>
    <col min="10" max="10" width="11.7109375" style="9" customWidth="1"/>
    <col min="11" max="11" width="11.28125" style="9" customWidth="1"/>
    <col min="12" max="12" width="10.421875" style="9" customWidth="1"/>
    <col min="13" max="16384" width="9.140625" style="9" customWidth="1"/>
  </cols>
  <sheetData>
    <row r="1" spans="1:12" ht="12.75" customHeight="1">
      <c r="A1" s="87" t="s">
        <v>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4.25" customHeight="1">
      <c r="A2" s="94" t="s">
        <v>53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2.75" customHeight="1">
      <c r="A3" s="87" t="s">
        <v>155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1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2" s="32" customFormat="1" ht="13.5" customHeight="1">
      <c r="A5" s="93" t="s">
        <v>88</v>
      </c>
      <c r="B5" s="93" t="s">
        <v>64</v>
      </c>
      <c r="C5" s="93" t="s">
        <v>65</v>
      </c>
      <c r="D5" s="93"/>
      <c r="E5" s="93"/>
      <c r="F5" s="93"/>
      <c r="G5" s="93"/>
      <c r="H5" s="93" t="s">
        <v>89</v>
      </c>
      <c r="I5" s="93"/>
      <c r="J5" s="93" t="s">
        <v>107</v>
      </c>
      <c r="K5" s="93" t="s">
        <v>108</v>
      </c>
      <c r="L5" s="83" t="s">
        <v>131</v>
      </c>
    </row>
    <row r="6" spans="1:12" s="32" customFormat="1" ht="18.75" customHeight="1">
      <c r="A6" s="93"/>
      <c r="B6" s="93"/>
      <c r="C6" s="93" t="s">
        <v>105</v>
      </c>
      <c r="D6" s="93" t="s">
        <v>90</v>
      </c>
      <c r="E6" s="93" t="s">
        <v>91</v>
      </c>
      <c r="F6" s="93"/>
      <c r="G6" s="93"/>
      <c r="H6" s="42" t="s">
        <v>92</v>
      </c>
      <c r="I6" s="42" t="s">
        <v>93</v>
      </c>
      <c r="J6" s="93"/>
      <c r="K6" s="93"/>
      <c r="L6" s="83"/>
    </row>
    <row r="7" spans="1:12" s="32" customFormat="1" ht="45.75" customHeight="1">
      <c r="A7" s="93"/>
      <c r="B7" s="93"/>
      <c r="C7" s="93"/>
      <c r="D7" s="93"/>
      <c r="E7" s="42" t="s">
        <v>94</v>
      </c>
      <c r="F7" s="42" t="s">
        <v>95</v>
      </c>
      <c r="G7" s="42" t="s">
        <v>96</v>
      </c>
      <c r="H7" s="42"/>
      <c r="I7" s="42"/>
      <c r="J7" s="93"/>
      <c r="K7" s="93"/>
      <c r="L7" s="83"/>
    </row>
    <row r="8" spans="1:12" ht="12.75">
      <c r="A8" s="43" t="s">
        <v>99</v>
      </c>
      <c r="B8" s="44">
        <v>4270</v>
      </c>
      <c r="C8" s="44">
        <v>980</v>
      </c>
      <c r="D8" s="44">
        <v>648</v>
      </c>
      <c r="E8" s="44">
        <v>880</v>
      </c>
      <c r="F8" s="44">
        <v>9986</v>
      </c>
      <c r="G8" s="44">
        <v>8098</v>
      </c>
      <c r="H8" s="44">
        <v>10085</v>
      </c>
      <c r="I8" s="44">
        <v>-1378</v>
      </c>
      <c r="J8" s="44">
        <v>33569</v>
      </c>
      <c r="K8" s="44">
        <v>7207</v>
      </c>
      <c r="L8" s="36">
        <v>40776</v>
      </c>
    </row>
    <row r="9" spans="1:12" ht="24">
      <c r="A9" s="45" t="s">
        <v>97</v>
      </c>
      <c r="B9" s="46"/>
      <c r="C9" s="46"/>
      <c r="D9" s="46"/>
      <c r="E9" s="46"/>
      <c r="F9" s="46"/>
      <c r="G9" s="46"/>
      <c r="H9" s="46"/>
      <c r="I9" s="46">
        <v>-484</v>
      </c>
      <c r="J9" s="46">
        <f aca="true" t="shared" si="0" ref="J9:J27">B9+C9+D9+E9+F9+G9+H9+I9</f>
        <v>-484</v>
      </c>
      <c r="K9" s="46">
        <v>-655</v>
      </c>
      <c r="L9" s="36">
        <f aca="true" t="shared" si="1" ref="L9:L27">J9+K9</f>
        <v>-1139</v>
      </c>
    </row>
    <row r="10" spans="1:12" ht="24">
      <c r="A10" s="45" t="s">
        <v>100</v>
      </c>
      <c r="B10" s="44"/>
      <c r="C10" s="44"/>
      <c r="D10" s="44"/>
      <c r="E10" s="44"/>
      <c r="F10" s="44"/>
      <c r="G10" s="46"/>
      <c r="H10" s="46">
        <v>-40</v>
      </c>
      <c r="I10" s="46"/>
      <c r="J10" s="46">
        <f t="shared" si="0"/>
        <v>-40</v>
      </c>
      <c r="K10" s="46">
        <v>-10</v>
      </c>
      <c r="L10" s="36">
        <f t="shared" si="1"/>
        <v>-50</v>
      </c>
    </row>
    <row r="11" spans="1:12" ht="12.75">
      <c r="A11" s="45" t="s">
        <v>98</v>
      </c>
      <c r="B11" s="44"/>
      <c r="C11" s="44"/>
      <c r="D11" s="44"/>
      <c r="E11" s="44"/>
      <c r="F11" s="44"/>
      <c r="G11" s="46">
        <v>-68</v>
      </c>
      <c r="H11" s="46">
        <v>-1310</v>
      </c>
      <c r="I11" s="46">
        <v>1378</v>
      </c>
      <c r="J11" s="46">
        <f t="shared" si="0"/>
        <v>0</v>
      </c>
      <c r="K11" s="44"/>
      <c r="L11" s="36"/>
    </row>
    <row r="12" spans="1:12" ht="25.5" customHeight="1">
      <c r="A12" s="45" t="s">
        <v>101</v>
      </c>
      <c r="B12" s="44"/>
      <c r="C12" s="44"/>
      <c r="D12" s="46">
        <v>4</v>
      </c>
      <c r="E12" s="46"/>
      <c r="F12" s="46"/>
      <c r="G12" s="46"/>
      <c r="H12" s="46"/>
      <c r="I12" s="46"/>
      <c r="J12" s="46">
        <f t="shared" si="0"/>
        <v>4</v>
      </c>
      <c r="K12" s="46">
        <v>2</v>
      </c>
      <c r="L12" s="36">
        <f t="shared" si="1"/>
        <v>6</v>
      </c>
    </row>
    <row r="13" spans="1:12" ht="25.5" customHeight="1">
      <c r="A13" s="45" t="s">
        <v>111</v>
      </c>
      <c r="B13" s="44"/>
      <c r="C13" s="44"/>
      <c r="D13" s="46"/>
      <c r="E13" s="46">
        <v>-8</v>
      </c>
      <c r="F13" s="46">
        <v>524</v>
      </c>
      <c r="G13" s="46">
        <v>-699</v>
      </c>
      <c r="H13" s="46">
        <v>183</v>
      </c>
      <c r="I13" s="46"/>
      <c r="J13" s="46">
        <f t="shared" si="0"/>
        <v>0</v>
      </c>
      <c r="K13" s="46"/>
      <c r="L13" s="36"/>
    </row>
    <row r="14" spans="1:12" ht="12.75">
      <c r="A14" s="45" t="s">
        <v>102</v>
      </c>
      <c r="B14" s="44"/>
      <c r="C14" s="44"/>
      <c r="D14" s="46">
        <v>15</v>
      </c>
      <c r="E14" s="46"/>
      <c r="F14" s="46"/>
      <c r="G14" s="46"/>
      <c r="H14" s="46">
        <v>-118</v>
      </c>
      <c r="I14" s="46"/>
      <c r="J14" s="46">
        <f t="shared" si="0"/>
        <v>-103</v>
      </c>
      <c r="K14" s="46">
        <v>103</v>
      </c>
      <c r="L14" s="36"/>
    </row>
    <row r="15" spans="1:12" ht="12.75">
      <c r="A15" s="45" t="s">
        <v>103</v>
      </c>
      <c r="B15" s="44"/>
      <c r="C15" s="44"/>
      <c r="D15" s="46">
        <v>-90</v>
      </c>
      <c r="E15" s="46">
        <v>9</v>
      </c>
      <c r="F15" s="46"/>
      <c r="G15" s="46">
        <v>-61</v>
      </c>
      <c r="H15" s="46">
        <v>46</v>
      </c>
      <c r="I15" s="46"/>
      <c r="J15" s="46">
        <f t="shared" si="0"/>
        <v>-96</v>
      </c>
      <c r="K15" s="46">
        <v>31</v>
      </c>
      <c r="L15" s="36">
        <f t="shared" si="1"/>
        <v>-65</v>
      </c>
    </row>
    <row r="16" spans="1:12" ht="12.75">
      <c r="A16" s="43" t="s">
        <v>104</v>
      </c>
      <c r="B16" s="44">
        <f>B8+B9+B10+B11+B12+B13+B14+B15</f>
        <v>4270</v>
      </c>
      <c r="C16" s="44">
        <f aca="true" t="shared" si="2" ref="C16:L16">C8+C9+C10+C11+C12+C13+C14+C15</f>
        <v>980</v>
      </c>
      <c r="D16" s="44">
        <f t="shared" si="2"/>
        <v>577</v>
      </c>
      <c r="E16" s="44">
        <f t="shared" si="2"/>
        <v>881</v>
      </c>
      <c r="F16" s="44">
        <f t="shared" si="2"/>
        <v>10510</v>
      </c>
      <c r="G16" s="44">
        <f t="shared" si="2"/>
        <v>7270</v>
      </c>
      <c r="H16" s="44">
        <f t="shared" si="2"/>
        <v>8846</v>
      </c>
      <c r="I16" s="44">
        <f t="shared" si="2"/>
        <v>-484</v>
      </c>
      <c r="J16" s="44">
        <f t="shared" si="2"/>
        <v>32850</v>
      </c>
      <c r="K16" s="44">
        <f t="shared" si="2"/>
        <v>6678</v>
      </c>
      <c r="L16" s="44">
        <f t="shared" si="2"/>
        <v>39528</v>
      </c>
    </row>
    <row r="17" spans="1:12" ht="24">
      <c r="A17" s="45" t="s">
        <v>138</v>
      </c>
      <c r="B17" s="44"/>
      <c r="C17" s="44"/>
      <c r="D17" s="44"/>
      <c r="E17" s="44"/>
      <c r="F17" s="44"/>
      <c r="G17" s="44"/>
      <c r="H17" s="46"/>
      <c r="I17" s="68">
        <v>-678</v>
      </c>
      <c r="J17" s="68">
        <f t="shared" si="0"/>
        <v>-678</v>
      </c>
      <c r="K17" s="68">
        <v>-708</v>
      </c>
      <c r="L17" s="44">
        <f t="shared" si="1"/>
        <v>-1386</v>
      </c>
    </row>
    <row r="18" spans="1:12" ht="24">
      <c r="A18" s="45" t="s">
        <v>100</v>
      </c>
      <c r="B18" s="44"/>
      <c r="C18" s="44"/>
      <c r="D18" s="44"/>
      <c r="E18" s="44"/>
      <c r="F18" s="44"/>
      <c r="G18" s="44"/>
      <c r="H18" s="46">
        <v>-23</v>
      </c>
      <c r="I18" s="68"/>
      <c r="J18" s="70">
        <f t="shared" si="0"/>
        <v>-23</v>
      </c>
      <c r="K18" s="70">
        <v>-8</v>
      </c>
      <c r="L18" s="35">
        <f t="shared" si="1"/>
        <v>-31</v>
      </c>
    </row>
    <row r="19" spans="1:12" ht="12.75">
      <c r="A19" s="45" t="s">
        <v>98</v>
      </c>
      <c r="B19" s="44"/>
      <c r="C19" s="44"/>
      <c r="D19" s="44"/>
      <c r="E19" s="44"/>
      <c r="F19" s="44"/>
      <c r="G19" s="46">
        <v>-24</v>
      </c>
      <c r="H19" s="46">
        <v>24</v>
      </c>
      <c r="I19" s="46"/>
      <c r="J19" s="46">
        <f t="shared" si="0"/>
        <v>0</v>
      </c>
      <c r="K19" s="46"/>
      <c r="L19" s="35"/>
    </row>
    <row r="20" spans="1:12" ht="24">
      <c r="A20" s="45" t="s">
        <v>128</v>
      </c>
      <c r="B20" s="44"/>
      <c r="C20" s="44"/>
      <c r="D20" s="44"/>
      <c r="E20" s="44"/>
      <c r="F20" s="44"/>
      <c r="G20" s="44"/>
      <c r="H20" s="44"/>
      <c r="I20" s="44"/>
      <c r="J20" s="44"/>
      <c r="K20" s="46">
        <v>900</v>
      </c>
      <c r="L20" s="35">
        <f t="shared" si="1"/>
        <v>900</v>
      </c>
    </row>
    <row r="21" spans="1:12" ht="12.75">
      <c r="A21" s="45" t="s">
        <v>139</v>
      </c>
      <c r="B21" s="44"/>
      <c r="C21" s="44"/>
      <c r="D21" s="44"/>
      <c r="E21" s="44"/>
      <c r="F21" s="46">
        <v>-4</v>
      </c>
      <c r="G21" s="44"/>
      <c r="H21" s="46">
        <v>-105</v>
      </c>
      <c r="I21" s="46"/>
      <c r="J21" s="46">
        <f t="shared" si="0"/>
        <v>-109</v>
      </c>
      <c r="K21" s="46">
        <v>-109</v>
      </c>
      <c r="L21" s="35">
        <f t="shared" si="1"/>
        <v>-218</v>
      </c>
    </row>
    <row r="22" spans="1:12" ht="12.75">
      <c r="A22" s="45" t="s">
        <v>140</v>
      </c>
      <c r="B22" s="44"/>
      <c r="C22" s="44"/>
      <c r="D22" s="46">
        <v>-33</v>
      </c>
      <c r="E22" s="46">
        <v>1</v>
      </c>
      <c r="F22" s="46"/>
      <c r="G22" s="46">
        <v>-351</v>
      </c>
      <c r="H22" s="46">
        <v>23</v>
      </c>
      <c r="I22" s="46"/>
      <c r="J22" s="46">
        <f t="shared" si="0"/>
        <v>-360</v>
      </c>
      <c r="K22" s="46">
        <v>-11</v>
      </c>
      <c r="L22" s="35">
        <f t="shared" si="1"/>
        <v>-371</v>
      </c>
    </row>
    <row r="23" spans="1:12" ht="12" customHeight="1">
      <c r="A23" s="43" t="s">
        <v>132</v>
      </c>
      <c r="B23" s="65">
        <f>B16+B17+B18+B19+B20+B21+B22</f>
        <v>4270</v>
      </c>
      <c r="C23" s="65">
        <f aca="true" t="shared" si="3" ref="C23:K23">C16+C17+C18+C19+C20+C21+C22</f>
        <v>980</v>
      </c>
      <c r="D23" s="65">
        <f t="shared" si="3"/>
        <v>544</v>
      </c>
      <c r="E23" s="65">
        <f t="shared" si="3"/>
        <v>882</v>
      </c>
      <c r="F23" s="65">
        <f t="shared" si="3"/>
        <v>10506</v>
      </c>
      <c r="G23" s="65">
        <f t="shared" si="3"/>
        <v>6895</v>
      </c>
      <c r="H23" s="65">
        <f t="shared" si="3"/>
        <v>8765</v>
      </c>
      <c r="I23" s="65">
        <f t="shared" si="3"/>
        <v>-1162</v>
      </c>
      <c r="J23" s="65">
        <f t="shared" si="3"/>
        <v>31680</v>
      </c>
      <c r="K23" s="65">
        <f t="shared" si="3"/>
        <v>6742</v>
      </c>
      <c r="L23" s="35">
        <f>SUM(L16:L22)</f>
        <v>38422</v>
      </c>
    </row>
    <row r="24" spans="1:12" ht="26.25" customHeight="1">
      <c r="A24" s="45" t="s">
        <v>138</v>
      </c>
      <c r="B24" s="63"/>
      <c r="C24" s="63"/>
      <c r="D24" s="63"/>
      <c r="E24" s="63"/>
      <c r="F24" s="63"/>
      <c r="G24" s="63"/>
      <c r="H24" s="46">
        <v>2</v>
      </c>
      <c r="I24" s="63"/>
      <c r="J24" s="46">
        <f t="shared" si="0"/>
        <v>2</v>
      </c>
      <c r="K24" s="46">
        <v>-554</v>
      </c>
      <c r="L24" s="35">
        <f t="shared" si="1"/>
        <v>-552</v>
      </c>
    </row>
    <row r="25" spans="1:12" ht="24.75" customHeight="1">
      <c r="A25" s="45" t="s">
        <v>100</v>
      </c>
      <c r="B25" s="63"/>
      <c r="C25" s="63"/>
      <c r="D25" s="63"/>
      <c r="E25" s="63"/>
      <c r="F25" s="63"/>
      <c r="G25" s="63"/>
      <c r="H25" s="46">
        <v>-40</v>
      </c>
      <c r="I25" s="63"/>
      <c r="J25" s="46">
        <f t="shared" si="0"/>
        <v>-40</v>
      </c>
      <c r="K25" s="46">
        <v>-5</v>
      </c>
      <c r="L25" s="35">
        <f t="shared" si="1"/>
        <v>-45</v>
      </c>
    </row>
    <row r="26" spans="1:12" ht="12.75" customHeight="1">
      <c r="A26" s="45" t="s">
        <v>98</v>
      </c>
      <c r="B26" s="63"/>
      <c r="C26" s="63"/>
      <c r="D26" s="63"/>
      <c r="E26" s="63"/>
      <c r="F26" s="63"/>
      <c r="G26" s="46"/>
      <c r="H26" s="46">
        <v>-41</v>
      </c>
      <c r="I26" s="81">
        <v>41</v>
      </c>
      <c r="J26" s="46">
        <f t="shared" si="0"/>
        <v>0</v>
      </c>
      <c r="K26" s="46"/>
      <c r="L26" s="35">
        <f t="shared" si="1"/>
        <v>0</v>
      </c>
    </row>
    <row r="27" spans="1:12" ht="12" customHeight="1">
      <c r="A27" s="45" t="s">
        <v>140</v>
      </c>
      <c r="B27" s="63"/>
      <c r="C27" s="63"/>
      <c r="D27" s="46">
        <v>-6</v>
      </c>
      <c r="E27" s="63"/>
      <c r="F27" s="46"/>
      <c r="G27" s="81">
        <v>564</v>
      </c>
      <c r="H27" s="46">
        <v>54</v>
      </c>
      <c r="I27" s="82">
        <v>8</v>
      </c>
      <c r="J27" s="46">
        <f t="shared" si="0"/>
        <v>620</v>
      </c>
      <c r="K27" s="46">
        <v>-565</v>
      </c>
      <c r="L27" s="35">
        <f t="shared" si="1"/>
        <v>55</v>
      </c>
    </row>
    <row r="28" spans="1:12" ht="12" customHeight="1">
      <c r="A28" s="43" t="s">
        <v>157</v>
      </c>
      <c r="B28" s="65">
        <f>B23+B24+B25+B26+B27</f>
        <v>4270</v>
      </c>
      <c r="C28" s="65">
        <f>C23+C24+C25+C26+C27</f>
        <v>980</v>
      </c>
      <c r="D28" s="65">
        <f>D23+D24+D25+D26+D27</f>
        <v>538</v>
      </c>
      <c r="E28" s="65">
        <f>E23+E24+E25+E26+E27</f>
        <v>882</v>
      </c>
      <c r="F28" s="65">
        <f>F23+F24+F27</f>
        <v>10506</v>
      </c>
      <c r="G28" s="65">
        <f aca="true" t="shared" si="4" ref="G28:L28">G23+G24+G25+G26+G27</f>
        <v>7459</v>
      </c>
      <c r="H28" s="65">
        <f t="shared" si="4"/>
        <v>8740</v>
      </c>
      <c r="I28" s="65">
        <f t="shared" si="4"/>
        <v>-1113</v>
      </c>
      <c r="J28" s="65">
        <f t="shared" si="4"/>
        <v>32262</v>
      </c>
      <c r="K28" s="65">
        <f t="shared" si="4"/>
        <v>5618</v>
      </c>
      <c r="L28" s="65">
        <f t="shared" si="4"/>
        <v>37880</v>
      </c>
    </row>
    <row r="29" spans="1:11" ht="12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7" ht="33.75" customHeight="1">
      <c r="A30" s="84" t="s">
        <v>146</v>
      </c>
      <c r="B30" s="84"/>
      <c r="C30" s="84"/>
      <c r="D30" s="84"/>
      <c r="E30" s="84"/>
      <c r="F30" s="84"/>
      <c r="G30" s="84"/>
    </row>
    <row r="31" spans="1:4" ht="12.75">
      <c r="A31" s="85"/>
      <c r="B31" s="85"/>
      <c r="C31" s="86"/>
      <c r="D31" s="86"/>
    </row>
    <row r="32" spans="1:6" ht="12.75">
      <c r="A32" s="21" t="s">
        <v>28</v>
      </c>
      <c r="B32" s="19"/>
      <c r="C32" s="19"/>
      <c r="D32" s="20"/>
      <c r="E32" s="71"/>
      <c r="F32" s="71"/>
    </row>
    <row r="33" spans="1:6" ht="12.75">
      <c r="A33" s="22" t="s">
        <v>112</v>
      </c>
      <c r="B33" s="19"/>
      <c r="C33" s="19"/>
      <c r="D33" s="20"/>
      <c r="E33" s="71"/>
      <c r="F33" s="71"/>
    </row>
    <row r="34" spans="1:6" ht="12.75">
      <c r="A34" s="18"/>
      <c r="B34" s="19"/>
      <c r="C34" s="19"/>
      <c r="D34" s="20"/>
      <c r="E34" s="71"/>
      <c r="F34" s="71"/>
    </row>
    <row r="35" spans="1:6" ht="12.75">
      <c r="A35" s="23" t="s">
        <v>29</v>
      </c>
      <c r="B35" s="19"/>
      <c r="C35" s="19"/>
      <c r="D35" s="20"/>
      <c r="E35" s="71"/>
      <c r="F35" s="71"/>
    </row>
    <row r="36" spans="1:6" ht="12.75">
      <c r="A36" s="22" t="s">
        <v>87</v>
      </c>
      <c r="B36" s="19"/>
      <c r="C36" s="19"/>
      <c r="D36" s="20"/>
      <c r="E36" s="71"/>
      <c r="F36" s="71"/>
    </row>
    <row r="37" spans="1:6" ht="12.75">
      <c r="A37" s="24"/>
      <c r="B37" s="25"/>
      <c r="C37" s="26"/>
      <c r="D37" s="27"/>
      <c r="E37" s="71"/>
      <c r="F37" s="71"/>
    </row>
    <row r="38" spans="1:6" ht="18" customHeight="1">
      <c r="A38" s="92" t="s">
        <v>156</v>
      </c>
      <c r="B38" s="92"/>
      <c r="C38" s="92"/>
      <c r="D38" s="92"/>
      <c r="E38" s="71"/>
      <c r="F38" s="71"/>
    </row>
    <row r="39" spans="1:13" ht="12.75">
      <c r="A39" s="74"/>
      <c r="B39" s="75"/>
      <c r="C39" s="76"/>
      <c r="D39" s="76"/>
      <c r="M39">
        <v>4</v>
      </c>
    </row>
    <row r="40" spans="1:4" ht="12.75">
      <c r="A40" s="74"/>
      <c r="B40" s="75"/>
      <c r="C40" s="76"/>
      <c r="D40" s="76"/>
    </row>
    <row r="41" spans="1:2" ht="12.75">
      <c r="A41" s="40"/>
      <c r="B41" s="47"/>
    </row>
  </sheetData>
  <sheetProtection/>
  <mergeCells count="17">
    <mergeCell ref="E6:G6"/>
    <mergeCell ref="C6:C7"/>
    <mergeCell ref="C5:G5"/>
    <mergeCell ref="A31:B31"/>
    <mergeCell ref="C31:D31"/>
    <mergeCell ref="A30:G30"/>
    <mergeCell ref="D6:D7"/>
    <mergeCell ref="A38:D38"/>
    <mergeCell ref="H5:I5"/>
    <mergeCell ref="L5:L7"/>
    <mergeCell ref="A1:L1"/>
    <mergeCell ref="A2:L2"/>
    <mergeCell ref="A3:L3"/>
    <mergeCell ref="A5:A7"/>
    <mergeCell ref="B5:B7"/>
    <mergeCell ref="J5:J7"/>
    <mergeCell ref="K5:K7"/>
  </mergeCells>
  <printOptions/>
  <pageMargins left="0.7480314960629921" right="0.62" top="0.41" bottom="0.2" header="0.22" footer="0.1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Liubomir Nikolov</dc:creator>
  <cp:keywords/>
  <dc:description/>
  <cp:lastModifiedBy>atanaska</cp:lastModifiedBy>
  <cp:lastPrinted>2012-11-28T08:36:17Z</cp:lastPrinted>
  <dcterms:created xsi:type="dcterms:W3CDTF">2005-02-19T14:29:21Z</dcterms:created>
  <dcterms:modified xsi:type="dcterms:W3CDTF">2012-11-28T09:10:35Z</dcterms:modified>
  <cp:category/>
  <cp:version/>
  <cp:contentType/>
  <cp:contentStatus/>
</cp:coreProperties>
</file>